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ivotTables/pivotTable5.xml" ContentType="application/vnd.openxmlformats-officedocument.spreadsheetml.pivotTab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6.xml" ContentType="application/vnd.openxmlformats-officedocument.spreadsheetml.pivotTab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ivotTables/pivotTable7.xml" ContentType="application/vnd.openxmlformats-officedocument.spreadsheetml.pivotTab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ivotTables/pivotTable8.xml" ContentType="application/vnd.openxmlformats-officedocument.spreadsheetml.pivotTab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pivotTables/pivotTable9.xml" ContentType="application/vnd.openxmlformats-officedocument.spreadsheetml.pivotTable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6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2dbb8eab4092f3ba/Desktop/Julia/"/>
    </mc:Choice>
  </mc:AlternateContent>
  <xr:revisionPtr revIDLastSave="0" documentId="8_{4B6802F9-704E-45C9-AC6A-BC33A8A5AC28}" xr6:coauthVersionLast="47" xr6:coauthVersionMax="47" xr10:uidLastSave="{00000000-0000-0000-0000-000000000000}"/>
  <bookViews>
    <workbookView xWindow="-98" yWindow="-98" windowWidth="21795" windowHeight="12975" activeTab="9" xr2:uid="{DB912121-6EFA-4BC4-8958-B567F0DAD471}"/>
  </bookViews>
  <sheets>
    <sheet name="AdmitsReferrals" sheetId="2" r:id="rId1"/>
    <sheet name="LOS" sheetId="3" r:id="rId2"/>
    <sheet name="30DayRehosp" sheetId="4" r:id="rId3"/>
    <sheet name="Disposition" sheetId="8" r:id="rId4"/>
    <sheet name="Overall" sheetId="9" r:id="rId5"/>
    <sheet name="Disposition3Months" sheetId="11" r:id="rId6"/>
    <sheet name="SLHRefAdmits" sheetId="13" r:id="rId7"/>
    <sheet name="ESSRefAdmits" sheetId="14" r:id="rId8"/>
    <sheet name="SLHRehosp" sheetId="15" r:id="rId9"/>
    <sheet name="Essentia's Card" sheetId="18" r:id="rId10"/>
    <sheet name="ESSRehosp" sheetId="16" r:id="rId11"/>
    <sheet name="St. Luke's Card" sheetId="17" r:id="rId12"/>
    <sheet name="PivotData" sheetId="1" r:id="rId13"/>
  </sheets>
  <definedNames>
    <definedName name="_xlnm.Print_Area" localSheetId="4">Overall!$A$1:$N$34</definedName>
  </definedNames>
  <calcPr calcId="19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6" i="1" l="1"/>
  <c r="W16" i="1" s="1"/>
  <c r="Z15" i="1"/>
  <c r="Y15" i="1" s="1"/>
  <c r="Z14" i="1"/>
  <c r="U14" i="1" s="1"/>
  <c r="O14" i="1"/>
  <c r="X13" i="1"/>
  <c r="V13" i="1"/>
  <c r="T13" i="1"/>
  <c r="R13" i="1"/>
  <c r="P13" i="1"/>
  <c r="N13" i="1"/>
  <c r="L13" i="1"/>
  <c r="K13" i="1"/>
  <c r="J13" i="1"/>
  <c r="I13" i="1"/>
  <c r="Z12" i="1"/>
  <c r="W12" i="1" s="1"/>
  <c r="Z11" i="1"/>
  <c r="W11" i="1" s="1"/>
  <c r="S11" i="1"/>
  <c r="Z10" i="1"/>
  <c r="Y10" i="1" s="1"/>
  <c r="X9" i="1"/>
  <c r="V9" i="1"/>
  <c r="T9" i="1"/>
  <c r="R9" i="1"/>
  <c r="P9" i="1"/>
  <c r="N9" i="1"/>
  <c r="L9" i="1"/>
  <c r="K9" i="1"/>
  <c r="J9" i="1"/>
  <c r="I9" i="1"/>
  <c r="H9" i="1"/>
  <c r="H13" i="1" s="1"/>
  <c r="G9" i="1"/>
  <c r="G13" i="1" s="1"/>
  <c r="F9" i="1"/>
  <c r="F13" i="1" s="1"/>
  <c r="E9" i="1"/>
  <c r="E13" i="1" s="1"/>
  <c r="D9" i="1"/>
  <c r="D13" i="1" s="1"/>
  <c r="C9" i="1"/>
  <c r="C13" i="1" s="1"/>
  <c r="B9" i="1"/>
  <c r="B13" i="1" s="1"/>
  <c r="Z8" i="1"/>
  <c r="Y8" i="1" s="1"/>
  <c r="Z7" i="1"/>
  <c r="Y7" i="1" s="1"/>
  <c r="Z6" i="1"/>
  <c r="X5" i="1"/>
  <c r="V5" i="1"/>
  <c r="T5" i="1"/>
  <c r="R5" i="1"/>
  <c r="P5" i="1"/>
  <c r="N5" i="1"/>
  <c r="L5" i="1"/>
  <c r="K5" i="1"/>
  <c r="J5" i="1"/>
  <c r="I5" i="1"/>
  <c r="H5" i="1"/>
  <c r="G5" i="1"/>
  <c r="F5" i="1"/>
  <c r="E5" i="1"/>
  <c r="D5" i="1"/>
  <c r="C5" i="1"/>
  <c r="B5" i="1"/>
  <c r="Z4" i="1"/>
  <c r="Y4" i="1" s="1"/>
  <c r="Z3" i="1"/>
  <c r="Y3" i="1" s="1"/>
  <c r="U3" i="1"/>
  <c r="Z2" i="1"/>
  <c r="W2" i="1" s="1"/>
  <c r="S2" i="1"/>
  <c r="Q2" i="1"/>
  <c r="W14" i="1" l="1"/>
  <c r="Y2" i="1"/>
  <c r="Q16" i="1"/>
  <c r="Q11" i="1"/>
  <c r="M14" i="1"/>
  <c r="S16" i="1"/>
  <c r="Y11" i="1"/>
  <c r="S14" i="1"/>
  <c r="O2" i="1"/>
  <c r="Z9" i="1"/>
  <c r="Y9" i="1" s="1"/>
  <c r="Y12" i="1"/>
  <c r="Q12" i="1"/>
  <c r="S12" i="1"/>
  <c r="M12" i="1"/>
  <c r="U12" i="1"/>
  <c r="O12" i="1"/>
  <c r="O6" i="1"/>
  <c r="M7" i="1"/>
  <c r="M8" i="1"/>
  <c r="M2" i="1"/>
  <c r="U2" i="1"/>
  <c r="M3" i="1"/>
  <c r="W6" i="1"/>
  <c r="O7" i="1"/>
  <c r="W7" i="1"/>
  <c r="S8" i="1"/>
  <c r="Z17" i="1"/>
  <c r="O17" i="1" s="1"/>
  <c r="Y16" i="1"/>
  <c r="S7" i="1"/>
  <c r="Q6" i="1"/>
  <c r="U7" i="1"/>
  <c r="S3" i="1"/>
  <c r="Y6" i="1"/>
  <c r="Q7" i="1"/>
  <c r="U8" i="1"/>
  <c r="S9" i="1"/>
  <c r="W9" i="1"/>
  <c r="U9" i="1"/>
  <c r="S17" i="1"/>
  <c r="W3" i="1"/>
  <c r="U4" i="1"/>
  <c r="S6" i="1"/>
  <c r="O8" i="1"/>
  <c r="W8" i="1"/>
  <c r="M10" i="1"/>
  <c r="U10" i="1"/>
  <c r="M15" i="1"/>
  <c r="U15" i="1"/>
  <c r="S4" i="1"/>
  <c r="Z5" i="1"/>
  <c r="W5" i="1" s="1"/>
  <c r="S10" i="1"/>
  <c r="S15" i="1"/>
  <c r="O3" i="1"/>
  <c r="M4" i="1"/>
  <c r="Q3" i="1"/>
  <c r="O4" i="1"/>
  <c r="W4" i="1"/>
  <c r="M6" i="1"/>
  <c r="U6" i="1"/>
  <c r="Q8" i="1"/>
  <c r="O10" i="1"/>
  <c r="W10" i="1"/>
  <c r="M11" i="1"/>
  <c r="U11" i="1"/>
  <c r="Z13" i="1"/>
  <c r="Q14" i="1"/>
  <c r="Y14" i="1"/>
  <c r="O15" i="1"/>
  <c r="W15" i="1"/>
  <c r="M16" i="1"/>
  <c r="U16" i="1"/>
  <c r="Q4" i="1"/>
  <c r="Q10" i="1"/>
  <c r="O11" i="1"/>
  <c r="Q15" i="1"/>
  <c r="O16" i="1"/>
  <c r="W17" i="1" l="1"/>
  <c r="M5" i="1"/>
  <c r="M9" i="1"/>
  <c r="Q9" i="1"/>
  <c r="AA8" i="1"/>
  <c r="O9" i="1"/>
  <c r="AA12" i="1"/>
  <c r="AA14" i="1"/>
  <c r="Q17" i="1"/>
  <c r="M17" i="1"/>
  <c r="AA17" i="1" s="1"/>
  <c r="AA3" i="1"/>
  <c r="Y17" i="1"/>
  <c r="U17" i="1"/>
  <c r="AA7" i="1"/>
  <c r="AA16" i="1"/>
  <c r="AA6" i="1"/>
  <c r="AA2" i="1"/>
  <c r="W13" i="1"/>
  <c r="S13" i="1"/>
  <c r="O13" i="1"/>
  <c r="U13" i="1"/>
  <c r="M13" i="1"/>
  <c r="AA10" i="1"/>
  <c r="Q13" i="1"/>
  <c r="AA11" i="1"/>
  <c r="AA15" i="1"/>
  <c r="Y13" i="1"/>
  <c r="AA4" i="1"/>
  <c r="Y5" i="1"/>
  <c r="U5" i="1"/>
  <c r="Q5" i="1"/>
  <c r="O5" i="1"/>
  <c r="AA9" i="1"/>
  <c r="S5" i="1"/>
  <c r="AA5" i="1" l="1"/>
  <c r="AA13" i="1"/>
</calcChain>
</file>

<file path=xl/sharedStrings.xml><?xml version="1.0" encoding="utf-8"?>
<sst xmlns="http://schemas.openxmlformats.org/spreadsheetml/2006/main" count="155" uniqueCount="68">
  <si>
    <t>Month</t>
  </si>
  <si>
    <t>Referrals Essentia</t>
  </si>
  <si>
    <t>30-Day Rehosp Overall</t>
  </si>
  <si>
    <t>30-Day Rehosp Essentia</t>
  </si>
  <si>
    <t>ALF%</t>
  </si>
  <si>
    <t xml:space="preserve">Total </t>
  </si>
  <si>
    <t>Total %</t>
  </si>
  <si>
    <t>Jan</t>
  </si>
  <si>
    <t>Feb</t>
  </si>
  <si>
    <t>Mar</t>
  </si>
  <si>
    <t>Q1 Totals</t>
  </si>
  <si>
    <t>Apr</t>
  </si>
  <si>
    <t>May</t>
  </si>
  <si>
    <t>Jun</t>
  </si>
  <si>
    <t>Q2 Totals</t>
  </si>
  <si>
    <t>Jul</t>
  </si>
  <si>
    <t>Aug</t>
  </si>
  <si>
    <t>Sep</t>
  </si>
  <si>
    <t>Q3 Totals</t>
  </si>
  <si>
    <t>Oct</t>
  </si>
  <si>
    <t>Nov</t>
  </si>
  <si>
    <t>Dec</t>
  </si>
  <si>
    <t>Q4 Totals</t>
  </si>
  <si>
    <t>Admissions Essentia</t>
  </si>
  <si>
    <t>Home w/Services</t>
  </si>
  <si>
    <t>Home w/o Services</t>
  </si>
  <si>
    <t>SNF External</t>
  </si>
  <si>
    <t>SNF External %</t>
  </si>
  <si>
    <t>SNF Internal</t>
  </si>
  <si>
    <t>SNF Internal %</t>
  </si>
  <si>
    <t>Deceased</t>
  </si>
  <si>
    <t>Deceased %</t>
  </si>
  <si>
    <t>Hospital</t>
  </si>
  <si>
    <t>Admissions Overall</t>
  </si>
  <si>
    <t>Referrals Overall</t>
  </si>
  <si>
    <t>Admissions St. Luke's</t>
  </si>
  <si>
    <t>Referrals St. Luke's</t>
  </si>
  <si>
    <t>Average 
Length of Stay</t>
  </si>
  <si>
    <t>30-Day Rehosp 
St. Luke's</t>
  </si>
  <si>
    <t>Row Labels</t>
  </si>
  <si>
    <t>Grand Total</t>
  </si>
  <si>
    <t>Column Labels</t>
  </si>
  <si>
    <t>Values</t>
  </si>
  <si>
    <t>Sum of Average 
Length of Stay</t>
  </si>
  <si>
    <t>Sum of 30-Day Rehosp Overall</t>
  </si>
  <si>
    <t>ALF Sum</t>
  </si>
  <si>
    <t>ALF</t>
  </si>
  <si>
    <t>Hosp Sum</t>
  </si>
  <si>
    <t>Dec Sum</t>
  </si>
  <si>
    <t>Hm w/Serv</t>
  </si>
  <si>
    <t>Hm w/Serv %</t>
  </si>
  <si>
    <t>Hm w/o Serv</t>
  </si>
  <si>
    <t xml:space="preserve">Hm w/o Serv % </t>
  </si>
  <si>
    <t>Hosp %</t>
  </si>
  <si>
    <t xml:space="preserve">Hm w Serv </t>
  </si>
  <si>
    <t xml:space="preserve">Hm wo Serv </t>
  </si>
  <si>
    <t>Overall Admissions</t>
  </si>
  <si>
    <t>Overall Referrals</t>
  </si>
  <si>
    <t>Admissions</t>
  </si>
  <si>
    <t>Referrals</t>
  </si>
  <si>
    <t>St. Luke's Admissions</t>
  </si>
  <si>
    <t>St. Luke's Referrals</t>
  </si>
  <si>
    <t>Essentia Referrals</t>
  </si>
  <si>
    <t>Essentia Admissions</t>
  </si>
  <si>
    <t>Overall Rehospitalization</t>
  </si>
  <si>
    <t>St. Luke's Rehospitalization</t>
  </si>
  <si>
    <t>Overall Rehospitalizaton</t>
  </si>
  <si>
    <t>Essentia Rehospitalization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</si>
</sst>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7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7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textRotation="90" wrapText="1"/>
      <protection locked="0"/>
    </xf>
    <xf numFmtId="0" fontId="3" fillId="0" borderId="1" xfId="0" applyFont="1" applyBorder="1" applyAlignment="1" applyProtection="1">
      <alignment horizontal="center" textRotation="90" wrapText="1"/>
      <protection locked="0"/>
    </xf>
    <xf numFmtId="0" fontId="4" fillId="0" borderId="1" xfId="0" applyFont="1" applyBorder="1" applyAlignment="1" applyProtection="1">
      <alignment horizontal="center" textRotation="90" wrapText="1"/>
      <protection locked="0"/>
    </xf>
    <xf numFmtId="0" fontId="5" fillId="0" borderId="1" xfId="0" applyFont="1" applyBorder="1" applyAlignment="1" applyProtection="1">
      <alignment horizontal="center" vertical="center" textRotation="90" wrapText="1"/>
      <protection locked="0"/>
    </xf>
    <xf numFmtId="0" fontId="5" fillId="2" borderId="1" xfId="0" applyFont="1" applyFill="1" applyBorder="1" applyAlignment="1" applyProtection="1">
      <alignment horizontal="center" vertical="center" textRotation="90" wrapText="1"/>
      <protection locked="0"/>
    </xf>
    <xf numFmtId="9" fontId="5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6" fillId="2" borderId="1" xfId="0" applyFont="1" applyFill="1" applyBorder="1" applyAlignment="1" applyProtection="1">
      <alignment horizontal="center" vertical="center" textRotation="90" wrapText="1"/>
      <protection locked="0"/>
    </xf>
    <xf numFmtId="0" fontId="7" fillId="0" borderId="0" xfId="0" applyFont="1" applyProtection="1">
      <protection locked="0"/>
    </xf>
    <xf numFmtId="9" fontId="11" fillId="2" borderId="1" xfId="0" applyNumberFormat="1" applyFont="1" applyFill="1" applyBorder="1" applyAlignment="1">
      <alignment horizontal="right"/>
    </xf>
    <xf numFmtId="0" fontId="11" fillId="0" borderId="1" xfId="0" applyFont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9" fontId="1" fillId="2" borderId="1" xfId="0" applyNumberFormat="1" applyFont="1" applyFill="1" applyBorder="1"/>
    <xf numFmtId="9" fontId="12" fillId="2" borderId="1" xfId="0" applyNumberFormat="1" applyFont="1" applyFill="1" applyBorder="1" applyAlignment="1">
      <alignment horizontal="right"/>
    </xf>
    <xf numFmtId="0" fontId="12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Protection="1">
      <protection locked="0"/>
    </xf>
    <xf numFmtId="1" fontId="9" fillId="0" borderId="1" xfId="0" applyNumberFormat="1" applyFont="1" applyBorder="1" applyProtection="1">
      <protection locked="0"/>
    </xf>
    <xf numFmtId="1" fontId="10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" fontId="7" fillId="0" borderId="1" xfId="0" applyNumberFormat="1" applyFont="1" applyBorder="1" applyProtection="1">
      <protection locked="0"/>
    </xf>
    <xf numFmtId="9" fontId="1" fillId="2" borderId="1" xfId="0" applyNumberFormat="1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  <xf numFmtId="9" fontId="0" fillId="0" borderId="0" xfId="0" applyNumberFormat="1"/>
    <xf numFmtId="0" fontId="0" fillId="4" borderId="0" xfId="0" applyFill="1"/>
    <xf numFmtId="0" fontId="13" fillId="4" borderId="0" xfId="0" applyFont="1" applyFill="1"/>
    <xf numFmtId="0" fontId="14" fillId="4" borderId="0" xfId="0" applyFont="1" applyFill="1"/>
    <xf numFmtId="0" fontId="13" fillId="4" borderId="0" xfId="0" applyFont="1" applyFill="1" applyAlignment="1">
      <alignment horizontal="center"/>
    </xf>
    <xf numFmtId="9" fontId="14" fillId="4" borderId="0" xfId="0" applyNumberFormat="1" applyFont="1" applyFill="1"/>
    <xf numFmtId="0" fontId="14" fillId="0" borderId="0" xfId="0" applyFont="1" applyAlignment="1">
      <alignment horizontal="center" vertical="center"/>
    </xf>
    <xf numFmtId="0" fontId="16" fillId="0" borderId="1" xfId="0" applyFont="1" applyBorder="1" applyAlignment="1" applyProtection="1">
      <alignment horizontal="right"/>
      <protection locked="0"/>
    </xf>
    <xf numFmtId="0" fontId="17" fillId="3" borderId="1" xfId="0" applyFont="1" applyFill="1" applyBorder="1" applyAlignment="1" applyProtection="1">
      <alignment horizontal="right"/>
      <protection locked="0"/>
    </xf>
    <xf numFmtId="0" fontId="17" fillId="3" borderId="1" xfId="0" applyFont="1" applyFill="1" applyBorder="1" applyProtection="1">
      <protection locked="0"/>
    </xf>
    <xf numFmtId="1" fontId="17" fillId="3" borderId="1" xfId="0" applyNumberFormat="1" applyFont="1" applyFill="1" applyBorder="1" applyProtection="1">
      <protection locked="0"/>
    </xf>
    <xf numFmtId="9" fontId="11" fillId="0" borderId="1" xfId="0" applyNumberFormat="1" applyFont="1" applyBorder="1" applyAlignment="1">
      <alignment horizontal="right"/>
    </xf>
    <xf numFmtId="0" fontId="11" fillId="0" borderId="1" xfId="0" applyFont="1" applyBorder="1" applyProtection="1">
      <protection locked="0"/>
    </xf>
    <xf numFmtId="9" fontId="1" fillId="0" borderId="1" xfId="0" applyNumberFormat="1" applyFont="1" applyBorder="1" applyAlignment="1">
      <alignment horizontal="right"/>
    </xf>
    <xf numFmtId="9" fontId="16" fillId="3" borderId="1" xfId="0" applyNumberFormat="1" applyFont="1" applyFill="1" applyBorder="1" applyAlignment="1">
      <alignment horizontal="right"/>
    </xf>
    <xf numFmtId="0" fontId="16" fillId="3" borderId="1" xfId="0" applyFont="1" applyFill="1" applyBorder="1" applyAlignment="1" applyProtection="1">
      <alignment horizontal="right"/>
      <protection locked="0"/>
    </xf>
    <xf numFmtId="0" fontId="18" fillId="3" borderId="1" xfId="0" applyFont="1" applyFill="1" applyBorder="1" applyProtection="1">
      <protection locked="0"/>
    </xf>
    <xf numFmtId="9" fontId="18" fillId="3" borderId="1" xfId="0" applyNumberFormat="1" applyFont="1" applyFill="1" applyBorder="1"/>
    <xf numFmtId="0" fontId="16" fillId="0" borderId="0" xfId="0" applyFont="1" applyProtection="1">
      <protection locked="0"/>
    </xf>
    <xf numFmtId="0" fontId="16" fillId="3" borderId="1" xfId="0" applyFont="1" applyFill="1" applyBorder="1" applyProtection="1">
      <protection locked="0"/>
    </xf>
    <xf numFmtId="0" fontId="16" fillId="3" borderId="1" xfId="0" applyFont="1" applyFill="1" applyBorder="1" applyAlignment="1">
      <alignment horizontal="right"/>
    </xf>
    <xf numFmtId="9" fontId="18" fillId="3" borderId="1" xfId="0" applyNumberFormat="1" applyFont="1" applyFill="1" applyBorder="1" applyAlignment="1">
      <alignment horizontal="right"/>
    </xf>
    <xf numFmtId="0" fontId="18" fillId="0" borderId="1" xfId="0" applyFont="1" applyBorder="1" applyProtection="1">
      <protection locked="0"/>
    </xf>
    <xf numFmtId="0" fontId="15" fillId="4" borderId="0" xfId="0" applyFont="1" applyFill="1" applyAlignment="1">
      <alignment horizontal="left"/>
    </xf>
    <xf numFmtId="0" fontId="15" fillId="4" borderId="0" xfId="0" quotePrefix="1" applyFont="1" applyFill="1" applyAlignment="1">
      <alignment horizontal="left" vertical="top" wrapText="1"/>
    </xf>
  </cellXfs>
  <cellStyles count="1">
    <cellStyle name="Normal" xfId="0" builtinId="0"/>
  </cellStyles>
  <dxfs count="3">
    <dxf>
      <numFmt numFmtId="13" formatCode="0%"/>
    </dxf>
    <dxf>
      <numFmt numFmtId="13" formatCode="0%"/>
    </dxf>
    <dxf>
      <numFmt numFmtId="1" formatCode="0"/>
    </dxf>
  </dxfs>
  <tableStyles count="0" defaultTableStyle="TableStyleMedium2" defaultPivotStyle="PivotStyleLight16"/>
  <colors>
    <mruColors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[ScoreCardPivotTable.xlsx]AdmitsReferrals!PivotTable1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Admissions/Referrals Overall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AdmitsReferrals!$B$3</c:f>
              <c:strCache>
                <c:ptCount val="1"/>
                <c:pt idx="0">
                  <c:v>Admissions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AdmitsReferrals!$A$4:$A$13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AdmitsReferrals!$B$4:$B$13</c:f>
              <c:numCache>
                <c:formatCode>General</c:formatCode>
                <c:ptCount val="9"/>
                <c:pt idx="0">
                  <c:v>57</c:v>
                </c:pt>
                <c:pt idx="1">
                  <c:v>48</c:v>
                </c:pt>
                <c:pt idx="2">
                  <c:v>32</c:v>
                </c:pt>
                <c:pt idx="3">
                  <c:v>57</c:v>
                </c:pt>
                <c:pt idx="4">
                  <c:v>51</c:v>
                </c:pt>
                <c:pt idx="5">
                  <c:v>45</c:v>
                </c:pt>
                <c:pt idx="6">
                  <c:v>43</c:v>
                </c:pt>
                <c:pt idx="7">
                  <c:v>19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3-4A0B-B696-63F636303B21}"/>
            </c:ext>
          </c:extLst>
        </c:ser>
        <c:ser>
          <c:idx val="1"/>
          <c:order val="1"/>
          <c:tx>
            <c:strRef>
              <c:f>AdmitsReferrals!$C$3</c:f>
              <c:strCache>
                <c:ptCount val="1"/>
                <c:pt idx="0">
                  <c:v>Referrals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AdmitsReferrals!$A$4:$A$13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AdmitsReferrals!$C$4:$C$13</c:f>
              <c:numCache>
                <c:formatCode>General</c:formatCode>
                <c:ptCount val="9"/>
                <c:pt idx="0">
                  <c:v>73</c:v>
                </c:pt>
                <c:pt idx="1">
                  <c:v>67</c:v>
                </c:pt>
                <c:pt idx="2">
                  <c:v>58</c:v>
                </c:pt>
                <c:pt idx="3">
                  <c:v>67</c:v>
                </c:pt>
                <c:pt idx="4">
                  <c:v>72</c:v>
                </c:pt>
                <c:pt idx="5">
                  <c:v>62</c:v>
                </c:pt>
                <c:pt idx="6">
                  <c:v>46</c:v>
                </c:pt>
                <c:pt idx="7">
                  <c:v>44</c:v>
                </c:pt>
                <c:pt idx="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3-4A0B-B696-63F636303B2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37768"/>
        <c:axId val="52238096"/>
      </c:barChart>
      <c:catAx>
        <c:axId val="52237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38096"/>
        <c:crosses val="autoZero"/>
        <c:auto val="1"/>
        <c:lblAlgn val="ctr"/>
        <c:lblOffset val="100"/>
        <c:noMultiLvlLbl val="0"/>
      </c:catAx>
      <c:valAx>
        <c:axId val="522380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2237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[ScoreCardPivotTable.xlsx]Disposition3Months!PivotTable2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>
              <a:latin typeface="Eras Medium ITC" panose="020B06020305040208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Disposition3Months!$B$1</c:f>
              <c:strCache>
                <c:ptCount val="1"/>
                <c:pt idx="0">
                  <c:v>Hm wo Serv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Disposition3Months!$B$2:$B$5</c:f>
              <c:numCache>
                <c:formatCode>0%</c:formatCode>
                <c:ptCount val="3"/>
                <c:pt idx="0">
                  <c:v>0.2</c:v>
                </c:pt>
                <c:pt idx="1">
                  <c:v>0.33333333333333331</c:v>
                </c:pt>
                <c:pt idx="2">
                  <c:v>0.22580645161290322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8-4508-BC52-788F66ED0DD7}"/>
            </c:ext>
          </c:extLst>
        </c:ser>
        <c:ser>
          <c:idx val="1"/>
          <c:order val="1"/>
          <c:tx>
            <c:strRef>
              <c:f>Disposition3Months!$C$1</c:f>
              <c:strCache>
                <c:ptCount val="1"/>
                <c:pt idx="0">
                  <c:v>Hm w Serv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Disposition3Months!$C$2:$C$5</c:f>
              <c:numCache>
                <c:formatCode>0%</c:formatCode>
                <c:ptCount val="3"/>
                <c:pt idx="0">
                  <c:v>0.34285714285714286</c:v>
                </c:pt>
                <c:pt idx="1">
                  <c:v>0.40740740740740738</c:v>
                </c:pt>
                <c:pt idx="2">
                  <c:v>0.38709677419354838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58-4508-BC52-788F66ED0DD7}"/>
            </c:ext>
          </c:extLst>
        </c:ser>
        <c:ser>
          <c:idx val="2"/>
          <c:order val="2"/>
          <c:tx>
            <c:strRef>
              <c:f>Disposition3Months!$D$1</c:f>
              <c:strCache>
                <c:ptCount val="1"/>
                <c:pt idx="0">
                  <c:v>Hospital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Disposition3Months!$D$2:$D$5</c:f>
              <c:numCache>
                <c:formatCode>0%</c:formatCode>
                <c:ptCount val="3"/>
                <c:pt idx="0">
                  <c:v>8.5714285714285715E-2</c:v>
                </c:pt>
                <c:pt idx="1">
                  <c:v>0.14814814814814814</c:v>
                </c:pt>
                <c:pt idx="2">
                  <c:v>6.4516129032258063E-2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58-4508-BC52-788F66ED0DD7}"/>
            </c:ext>
          </c:extLst>
        </c:ser>
        <c:ser>
          <c:idx val="3"/>
          <c:order val="3"/>
          <c:tx>
            <c:strRef>
              <c:f>Disposition3Months!$E$1</c:f>
              <c:strCache>
                <c:ptCount val="1"/>
                <c:pt idx="0">
                  <c:v>Deceased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Disposition3Months!$E$2:$E$5</c:f>
              <c:numCache>
                <c:formatCode>0%</c:formatCode>
                <c:ptCount val="3"/>
                <c:pt idx="0">
                  <c:v>0.25714285714285712</c:v>
                </c:pt>
                <c:pt idx="1">
                  <c:v>0.1111111111111111</c:v>
                </c:pt>
                <c:pt idx="2">
                  <c:v>0.25806451612903225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58-4508-BC52-788F66ED0DD7}"/>
            </c:ext>
          </c:extLst>
        </c:ser>
        <c:ser>
          <c:idx val="4"/>
          <c:order val="4"/>
          <c:tx>
            <c:strRef>
              <c:f>Disposition3Months!$F$1</c:f>
              <c:strCache>
                <c:ptCount val="1"/>
                <c:pt idx="0">
                  <c:v>ALF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Disposition3Months!$F$2:$F$5</c:f>
              <c:numCache>
                <c:formatCode>0%</c:formatCode>
                <c:ptCount val="3"/>
                <c:pt idx="0">
                  <c:v>0.11428571428571428</c:v>
                </c:pt>
                <c:pt idx="1">
                  <c:v>0</c:v>
                </c:pt>
                <c:pt idx="2">
                  <c:v>6.4516129032258063E-2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58-4508-BC52-788F66ED0D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78763312"/>
        <c:axId val="578761672"/>
      </c:barChart>
      <c:catAx>
        <c:axId val="57876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761672"/>
        <c:crosses val="autoZero"/>
        <c:auto val="1"/>
        <c:lblAlgn val="ctr"/>
        <c:lblOffset val="100"/>
        <c:noMultiLvlLbl val="0"/>
      </c:catAx>
      <c:valAx>
        <c:axId val="57876167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7876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[ScoreCardPivotTable.xlsx]SLHRefAdmits!PivotTable3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100"/>
              <a:t>2018</a:t>
            </a:r>
            <a:r>
              <a:rPr lang="en-US" sz="1100" baseline="0"/>
              <a:t> Referrals/Admissions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SLHRefAdmits!$B$1</c:f>
              <c:strCache>
                <c:ptCount val="1"/>
                <c:pt idx="0">
                  <c:v>St. Luke's Admissions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SLHRefAdmits!$A$2:$A$11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SLHRefAdmits!$B$2:$B$11</c:f>
              <c:numCache>
                <c:formatCode>General</c:formatCode>
                <c:ptCount val="9"/>
                <c:pt idx="0">
                  <c:v>20</c:v>
                </c:pt>
                <c:pt idx="1">
                  <c:v>17</c:v>
                </c:pt>
                <c:pt idx="2">
                  <c:v>14</c:v>
                </c:pt>
                <c:pt idx="3">
                  <c:v>18</c:v>
                </c:pt>
                <c:pt idx="4">
                  <c:v>20</c:v>
                </c:pt>
                <c:pt idx="5">
                  <c:v>19</c:v>
                </c:pt>
                <c:pt idx="6">
                  <c:v>16</c:v>
                </c:pt>
                <c:pt idx="7">
                  <c:v>8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4-4DE6-A952-834E2CA8A9F6}"/>
            </c:ext>
          </c:extLst>
        </c:ser>
        <c:ser>
          <c:idx val="1"/>
          <c:order val="1"/>
          <c:tx>
            <c:strRef>
              <c:f>SLHRefAdmits!$C$1</c:f>
              <c:strCache>
                <c:ptCount val="1"/>
                <c:pt idx="0">
                  <c:v>Overall Admissions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SLHRefAdmits!$A$2:$A$11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SLHRefAdmits!$C$2:$C$11</c:f>
              <c:numCache>
                <c:formatCode>General</c:formatCode>
                <c:ptCount val="9"/>
                <c:pt idx="0">
                  <c:v>57</c:v>
                </c:pt>
                <c:pt idx="1">
                  <c:v>48</c:v>
                </c:pt>
                <c:pt idx="2">
                  <c:v>32</c:v>
                </c:pt>
                <c:pt idx="3">
                  <c:v>57</c:v>
                </c:pt>
                <c:pt idx="4">
                  <c:v>51</c:v>
                </c:pt>
                <c:pt idx="5">
                  <c:v>45</c:v>
                </c:pt>
                <c:pt idx="6">
                  <c:v>43</c:v>
                </c:pt>
                <c:pt idx="7">
                  <c:v>19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4-4DE6-A952-834E2CA8A9F6}"/>
            </c:ext>
          </c:extLst>
        </c:ser>
        <c:ser>
          <c:idx val="2"/>
          <c:order val="2"/>
          <c:tx>
            <c:strRef>
              <c:f>SLHRefAdmits!$D$1</c:f>
              <c:strCache>
                <c:ptCount val="1"/>
                <c:pt idx="0">
                  <c:v>St. Luke's Referrals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SLHRefAdmits!$A$2:$A$11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SLHRefAdmits!$D$2:$D$11</c:f>
              <c:numCache>
                <c:formatCode>General</c:formatCode>
                <c:ptCount val="9"/>
                <c:pt idx="0">
                  <c:v>31</c:v>
                </c:pt>
                <c:pt idx="1">
                  <c:v>26</c:v>
                </c:pt>
                <c:pt idx="2">
                  <c:v>26</c:v>
                </c:pt>
                <c:pt idx="3">
                  <c:v>24</c:v>
                </c:pt>
                <c:pt idx="4">
                  <c:v>38</c:v>
                </c:pt>
                <c:pt idx="5">
                  <c:v>27</c:v>
                </c:pt>
                <c:pt idx="6">
                  <c:v>34</c:v>
                </c:pt>
                <c:pt idx="7">
                  <c:v>24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D4-4DE6-A952-834E2CA8A9F6}"/>
            </c:ext>
          </c:extLst>
        </c:ser>
        <c:ser>
          <c:idx val="3"/>
          <c:order val="3"/>
          <c:tx>
            <c:strRef>
              <c:f>SLHRefAdmits!$E$1</c:f>
              <c:strCache>
                <c:ptCount val="1"/>
                <c:pt idx="0">
                  <c:v>Overall Referrals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SLHRefAdmits!$A$2:$A$11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SLHRefAdmits!$E$2:$E$11</c:f>
              <c:numCache>
                <c:formatCode>General</c:formatCode>
                <c:ptCount val="9"/>
                <c:pt idx="0">
                  <c:v>73</c:v>
                </c:pt>
                <c:pt idx="1">
                  <c:v>67</c:v>
                </c:pt>
                <c:pt idx="2">
                  <c:v>58</c:v>
                </c:pt>
                <c:pt idx="3">
                  <c:v>67</c:v>
                </c:pt>
                <c:pt idx="4">
                  <c:v>72</c:v>
                </c:pt>
                <c:pt idx="5">
                  <c:v>62</c:v>
                </c:pt>
                <c:pt idx="6">
                  <c:v>46</c:v>
                </c:pt>
                <c:pt idx="7">
                  <c:v>44</c:v>
                </c:pt>
                <c:pt idx="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D4-4DE6-A952-834E2CA8A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7"/>
        <c:axId val="683353168"/>
        <c:axId val="683351528"/>
      </c:barChart>
      <c:catAx>
        <c:axId val="68335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351528"/>
        <c:crosses val="autoZero"/>
        <c:auto val="1"/>
        <c:lblAlgn val="ctr"/>
        <c:lblOffset val="100"/>
        <c:noMultiLvlLbl val="0"/>
      </c:catAx>
      <c:valAx>
        <c:axId val="68335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35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[ScoreCardPivotTable.xlsx]ESSRefAdmits!PivotTable4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100"/>
              <a:t>2018 Referrals/Admissions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38100" cap="rnd">
            <a:solidFill>
              <a:schemeClr val="accent1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3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38100" cap="rnd">
            <a:solidFill>
              <a:schemeClr val="accent1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4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ESSRefAdmits!$B$3</c:f>
              <c:strCache>
                <c:ptCount val="1"/>
                <c:pt idx="0">
                  <c:v>Essentia Admissions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ESSRefAdmits!$A$4:$A$13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ESSRefAdmits!$B$4:$B$13</c:f>
              <c:numCache>
                <c:formatCode>General</c:formatCode>
                <c:ptCount val="9"/>
                <c:pt idx="0">
                  <c:v>15</c:v>
                </c:pt>
                <c:pt idx="1">
                  <c:v>15</c:v>
                </c:pt>
                <c:pt idx="2">
                  <c:v>4</c:v>
                </c:pt>
                <c:pt idx="3">
                  <c:v>16</c:v>
                </c:pt>
                <c:pt idx="4">
                  <c:v>15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2-4C70-9724-26CFFFD52A78}"/>
            </c:ext>
          </c:extLst>
        </c:ser>
        <c:ser>
          <c:idx val="1"/>
          <c:order val="1"/>
          <c:tx>
            <c:strRef>
              <c:f>ESSRefAdmits!$C$3</c:f>
              <c:strCache>
                <c:ptCount val="1"/>
                <c:pt idx="0">
                  <c:v>Overall Admissions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ESSRefAdmits!$A$4:$A$13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ESSRefAdmits!$C$4:$C$13</c:f>
              <c:numCache>
                <c:formatCode>General</c:formatCode>
                <c:ptCount val="9"/>
                <c:pt idx="0">
                  <c:v>57</c:v>
                </c:pt>
                <c:pt idx="1">
                  <c:v>48</c:v>
                </c:pt>
                <c:pt idx="2">
                  <c:v>32</c:v>
                </c:pt>
                <c:pt idx="3">
                  <c:v>57</c:v>
                </c:pt>
                <c:pt idx="4">
                  <c:v>51</c:v>
                </c:pt>
                <c:pt idx="5">
                  <c:v>45</c:v>
                </c:pt>
                <c:pt idx="6">
                  <c:v>43</c:v>
                </c:pt>
                <c:pt idx="7">
                  <c:v>19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22-4C70-9724-26CFFFD52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7"/>
        <c:axId val="465200976"/>
        <c:axId val="465201632"/>
      </c:barChart>
      <c:lineChart>
        <c:grouping val="standard"/>
        <c:varyColors val="0"/>
        <c:ser>
          <c:idx val="2"/>
          <c:order val="2"/>
          <c:tx>
            <c:strRef>
              <c:f>ESSRefAdmits!$D$3</c:f>
              <c:strCache>
                <c:ptCount val="1"/>
                <c:pt idx="0">
                  <c:v>Essentia Referrals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cat>
            <c:strRef>
              <c:f>ESSRefAdmits!$A$4:$A$13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ESSRefAdmits!$D$4:$D$13</c:f>
              <c:numCache>
                <c:formatCode>General</c:formatCode>
                <c:ptCount val="9"/>
                <c:pt idx="0">
                  <c:v>27</c:v>
                </c:pt>
                <c:pt idx="1">
                  <c:v>26</c:v>
                </c:pt>
                <c:pt idx="2">
                  <c:v>14</c:v>
                </c:pt>
                <c:pt idx="3">
                  <c:v>25</c:v>
                </c:pt>
                <c:pt idx="4">
                  <c:v>26</c:v>
                </c:pt>
                <c:pt idx="5">
                  <c:v>20</c:v>
                </c:pt>
                <c:pt idx="6">
                  <c:v>25</c:v>
                </c:pt>
                <c:pt idx="7">
                  <c:v>21</c:v>
                </c:pt>
                <c:pt idx="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22-4C70-9724-26CFFFD52A78}"/>
            </c:ext>
          </c:extLst>
        </c:ser>
        <c:ser>
          <c:idx val="3"/>
          <c:order val="3"/>
          <c:tx>
            <c:strRef>
              <c:f>ESSRefAdmits!$E$3</c:f>
              <c:strCache>
                <c:ptCount val="1"/>
                <c:pt idx="0">
                  <c:v>Overall Referrals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cat>
            <c:strRef>
              <c:f>ESSRefAdmits!$A$4:$A$13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ESSRefAdmits!$E$4:$E$13</c:f>
              <c:numCache>
                <c:formatCode>General</c:formatCode>
                <c:ptCount val="9"/>
                <c:pt idx="0">
                  <c:v>73</c:v>
                </c:pt>
                <c:pt idx="1">
                  <c:v>67</c:v>
                </c:pt>
                <c:pt idx="2">
                  <c:v>58</c:v>
                </c:pt>
                <c:pt idx="3">
                  <c:v>67</c:v>
                </c:pt>
                <c:pt idx="4">
                  <c:v>72</c:v>
                </c:pt>
                <c:pt idx="5">
                  <c:v>62</c:v>
                </c:pt>
                <c:pt idx="6">
                  <c:v>46</c:v>
                </c:pt>
                <c:pt idx="7">
                  <c:v>44</c:v>
                </c:pt>
                <c:pt idx="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22-4C70-9724-26CFFFD52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661928"/>
        <c:axId val="583898000"/>
      </c:lineChart>
      <c:catAx>
        <c:axId val="46520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201632"/>
        <c:crosses val="autoZero"/>
        <c:auto val="1"/>
        <c:lblAlgn val="ctr"/>
        <c:lblOffset val="100"/>
        <c:noMultiLvlLbl val="0"/>
      </c:catAx>
      <c:valAx>
        <c:axId val="46520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200976"/>
        <c:crosses val="autoZero"/>
        <c:crossBetween val="between"/>
      </c:valAx>
      <c:valAx>
        <c:axId val="5838980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661928"/>
        <c:crosses val="max"/>
        <c:crossBetween val="between"/>
      </c:valAx>
      <c:catAx>
        <c:axId val="676661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3898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[ScoreCardPivotTable.xlsx]SLHRehosp!PivotTable5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30-Day Rehospitalizations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SLHRehosp!$B$3</c:f>
              <c:strCache>
                <c:ptCount val="1"/>
                <c:pt idx="0">
                  <c:v>Overall Rehospitalization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SLHRehosp!$A$4:$A$13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SLHRehosp!$B$4:$B$13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7-4D82-AAD0-A9F99BC5B21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83344968"/>
        <c:axId val="683349560"/>
      </c:barChart>
      <c:lineChart>
        <c:grouping val="standard"/>
        <c:varyColors val="0"/>
        <c:ser>
          <c:idx val="1"/>
          <c:order val="1"/>
          <c:tx>
            <c:strRef>
              <c:f>SLHRehosp!$C$3</c:f>
              <c:strCache>
                <c:ptCount val="1"/>
                <c:pt idx="0">
                  <c:v>St. Luke's Rehospitalization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SLHRehosp!$A$4:$A$13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SLHRehosp!$C$4:$C$13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7-4D82-AAD0-A9F99BC5B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3344968"/>
        <c:axId val="683349560"/>
      </c:lineChart>
      <c:catAx>
        <c:axId val="68334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349560"/>
        <c:crosses val="autoZero"/>
        <c:auto val="1"/>
        <c:lblAlgn val="ctr"/>
        <c:lblOffset val="100"/>
        <c:noMultiLvlLbl val="0"/>
      </c:catAx>
      <c:valAx>
        <c:axId val="68334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344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accent3">
            <a:lumMod val="89000"/>
          </a:schemeClr>
        </a:gs>
        <a:gs pos="23000">
          <a:schemeClr val="accent3">
            <a:lumMod val="89000"/>
          </a:schemeClr>
        </a:gs>
        <a:gs pos="69000">
          <a:schemeClr val="accent3">
            <a:lumMod val="75000"/>
          </a:schemeClr>
        </a:gs>
        <a:gs pos="97000">
          <a:schemeClr val="accent3">
            <a:lumMod val="70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[ScoreCardPivotTable.xlsx]ESSRefAdmits!PivotTable4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+mn-lt"/>
              </a:rPr>
              <a:t>2018 Referrals/Admissions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spPr>
          <a:ln w="38100" cap="rnd">
            <a:solidFill>
              <a:schemeClr val="accent1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38100" cap="rnd">
            <a:solidFill>
              <a:schemeClr val="accent1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3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ESSRefAdmits!$C$3</c:f>
              <c:strCache>
                <c:ptCount val="1"/>
                <c:pt idx="0">
                  <c:v>Overall Admissions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ESSRefAdmits!$A$4:$A$13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ESSRefAdmits!$C$4:$C$13</c:f>
              <c:numCache>
                <c:formatCode>General</c:formatCode>
                <c:ptCount val="9"/>
                <c:pt idx="0">
                  <c:v>57</c:v>
                </c:pt>
                <c:pt idx="1">
                  <c:v>48</c:v>
                </c:pt>
                <c:pt idx="2">
                  <c:v>32</c:v>
                </c:pt>
                <c:pt idx="3">
                  <c:v>57</c:v>
                </c:pt>
                <c:pt idx="4">
                  <c:v>51</c:v>
                </c:pt>
                <c:pt idx="5">
                  <c:v>45</c:v>
                </c:pt>
                <c:pt idx="6">
                  <c:v>43</c:v>
                </c:pt>
                <c:pt idx="7">
                  <c:v>19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BE-4421-B6C9-75D61750F069}"/>
            </c:ext>
          </c:extLst>
        </c:ser>
        <c:ser>
          <c:idx val="3"/>
          <c:order val="3"/>
          <c:tx>
            <c:strRef>
              <c:f>ESSRefAdmits!$E$3</c:f>
              <c:strCache>
                <c:ptCount val="1"/>
                <c:pt idx="0">
                  <c:v>Overall Referrals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ESSRefAdmits!$A$4:$A$13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ESSRefAdmits!$E$4:$E$13</c:f>
              <c:numCache>
                <c:formatCode>General</c:formatCode>
                <c:ptCount val="9"/>
                <c:pt idx="0">
                  <c:v>73</c:v>
                </c:pt>
                <c:pt idx="1">
                  <c:v>67</c:v>
                </c:pt>
                <c:pt idx="2">
                  <c:v>58</c:v>
                </c:pt>
                <c:pt idx="3">
                  <c:v>67</c:v>
                </c:pt>
                <c:pt idx="4">
                  <c:v>72</c:v>
                </c:pt>
                <c:pt idx="5">
                  <c:v>62</c:v>
                </c:pt>
                <c:pt idx="6">
                  <c:v>46</c:v>
                </c:pt>
                <c:pt idx="7">
                  <c:v>44</c:v>
                </c:pt>
                <c:pt idx="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BE-4421-B6C9-75D61750F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465200976"/>
        <c:axId val="465201632"/>
      </c:barChart>
      <c:lineChart>
        <c:grouping val="standard"/>
        <c:varyColors val="0"/>
        <c:ser>
          <c:idx val="0"/>
          <c:order val="0"/>
          <c:tx>
            <c:strRef>
              <c:f>ESSRefAdmits!$B$3</c:f>
              <c:strCache>
                <c:ptCount val="1"/>
                <c:pt idx="0">
                  <c:v>Essentia Admissions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ESSRefAdmits!$A$4:$A$13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ESSRefAdmits!$B$4:$B$13</c:f>
              <c:numCache>
                <c:formatCode>General</c:formatCode>
                <c:ptCount val="9"/>
                <c:pt idx="0">
                  <c:v>15</c:v>
                </c:pt>
                <c:pt idx="1">
                  <c:v>15</c:v>
                </c:pt>
                <c:pt idx="2">
                  <c:v>4</c:v>
                </c:pt>
                <c:pt idx="3">
                  <c:v>16</c:v>
                </c:pt>
                <c:pt idx="4">
                  <c:v>15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E-4421-B6C9-75D61750F069}"/>
            </c:ext>
          </c:extLst>
        </c:ser>
        <c:ser>
          <c:idx val="2"/>
          <c:order val="2"/>
          <c:tx>
            <c:strRef>
              <c:f>ESSRefAdmits!$D$3</c:f>
              <c:strCache>
                <c:ptCount val="1"/>
                <c:pt idx="0">
                  <c:v>Essentia Referrals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ESSRefAdmits!$A$4:$A$13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ESSRefAdmits!$D$4:$D$13</c:f>
              <c:numCache>
                <c:formatCode>General</c:formatCode>
                <c:ptCount val="9"/>
                <c:pt idx="0">
                  <c:v>27</c:v>
                </c:pt>
                <c:pt idx="1">
                  <c:v>26</c:v>
                </c:pt>
                <c:pt idx="2">
                  <c:v>14</c:v>
                </c:pt>
                <c:pt idx="3">
                  <c:v>25</c:v>
                </c:pt>
                <c:pt idx="4">
                  <c:v>26</c:v>
                </c:pt>
                <c:pt idx="5">
                  <c:v>20</c:v>
                </c:pt>
                <c:pt idx="6">
                  <c:v>25</c:v>
                </c:pt>
                <c:pt idx="7">
                  <c:v>21</c:v>
                </c:pt>
                <c:pt idx="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BE-4421-B6C9-75D61750F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540208"/>
        <c:axId val="624542504"/>
      </c:lineChart>
      <c:catAx>
        <c:axId val="46520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201632"/>
        <c:crosses val="autoZero"/>
        <c:auto val="1"/>
        <c:lblAlgn val="ctr"/>
        <c:lblOffset val="100"/>
        <c:noMultiLvlLbl val="0"/>
      </c:catAx>
      <c:valAx>
        <c:axId val="46520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200976"/>
        <c:crosses val="autoZero"/>
        <c:crossBetween val="between"/>
      </c:valAx>
      <c:valAx>
        <c:axId val="6245425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540208"/>
        <c:crosses val="max"/>
        <c:crossBetween val="between"/>
      </c:valAx>
      <c:catAx>
        <c:axId val="624540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4542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5">
            <a:lumMod val="5000"/>
            <a:lumOff val="95000"/>
          </a:schemeClr>
        </a:gs>
        <a:gs pos="74000">
          <a:schemeClr val="accent5">
            <a:lumMod val="45000"/>
            <a:lumOff val="55000"/>
          </a:schemeClr>
        </a:gs>
        <a:gs pos="83000">
          <a:schemeClr val="accent5">
            <a:lumMod val="45000"/>
            <a:lumOff val="55000"/>
          </a:schemeClr>
        </a:gs>
        <a:gs pos="100000">
          <a:schemeClr val="accent5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bg2">
          <a:lumMod val="7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[ScoreCardPivotTable.xlsx]LOS!PivotTable2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Average Length of Stay - Chris Jensen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>
              <a:alpha val="85000"/>
            </a:schemeClr>
          </a:solidFill>
          <a:ln w="31750" cap="rnd" cmpd="sng" algn="ctr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alpha val="85000"/>
            </a:schemeClr>
          </a:solidFill>
          <a:ln w="31750" cap="rnd" cmpd="sng" algn="ctr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>
              <a:alpha val="85000"/>
            </a:schemeClr>
          </a:solidFill>
          <a:ln w="31750" cap="rnd" cmpd="sng" algn="ctr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>
              <a:alpha val="85000"/>
            </a:schemeClr>
          </a:solidFill>
          <a:ln w="31750" cap="rnd" cmpd="sng" algn="ctr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31750" cap="rnd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LOS!$B$1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LOS!$A$2:$A$11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LOS!$B$2:$B$11</c:f>
              <c:numCache>
                <c:formatCode>0</c:formatCode>
                <c:ptCount val="9"/>
                <c:pt idx="0">
                  <c:v>9.7799999999999994</c:v>
                </c:pt>
                <c:pt idx="1">
                  <c:v>7.96</c:v>
                </c:pt>
                <c:pt idx="2">
                  <c:v>9.8800000000000008</c:v>
                </c:pt>
                <c:pt idx="3">
                  <c:v>7.31</c:v>
                </c:pt>
                <c:pt idx="4">
                  <c:v>11.26</c:v>
                </c:pt>
                <c:pt idx="5">
                  <c:v>11.29</c:v>
                </c:pt>
                <c:pt idx="6">
                  <c:v>9.77</c:v>
                </c:pt>
                <c:pt idx="7">
                  <c:v>11.88</c:v>
                </c:pt>
                <c:pt idx="8">
                  <c:v>15.13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E-4C2A-84CD-93EECBBB92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4743568"/>
        <c:axId val="334744552"/>
      </c:lineChart>
      <c:catAx>
        <c:axId val="33474356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744552"/>
        <c:crosses val="autoZero"/>
        <c:auto val="1"/>
        <c:lblAlgn val="ctr"/>
        <c:lblOffset val="100"/>
        <c:noMultiLvlLbl val="0"/>
      </c:catAx>
      <c:valAx>
        <c:axId val="334744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3347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[ScoreCardPivotTable.xlsx]ESSRehosp!PivotTable6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 spc="0" baseline="0">
                <a:solidFill>
                  <a:sysClr val="windowText" lastClr="000000"/>
                </a:solidFill>
                <a:effectLst/>
                <a:latin typeface="+mn-lt"/>
              </a:rPr>
              <a:t>30-Day Rehospitalization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349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ESSRehosp!$B$3</c:f>
              <c:strCache>
                <c:ptCount val="1"/>
                <c:pt idx="0">
                  <c:v>Overall Rehospitalizaton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ESSRehosp!$A$4:$A$13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ESSRehosp!$B$4:$B$13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4-4FF3-9CFA-510274DC1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780264"/>
        <c:axId val="581781576"/>
      </c:barChart>
      <c:lineChart>
        <c:grouping val="standard"/>
        <c:varyColors val="0"/>
        <c:ser>
          <c:idx val="1"/>
          <c:order val="1"/>
          <c:tx>
            <c:strRef>
              <c:f>ESSRehosp!$C$3</c:f>
              <c:strCache>
                <c:ptCount val="1"/>
                <c:pt idx="0">
                  <c:v>Essentia Rehospitalization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ESSRehosp!$A$4:$A$13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ESSRehosp!$C$4:$C$13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4-4FF3-9CFA-510274DC1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729096"/>
        <c:axId val="581726472"/>
      </c:lineChart>
      <c:catAx>
        <c:axId val="58178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781576"/>
        <c:crosses val="autoZero"/>
        <c:auto val="1"/>
        <c:lblAlgn val="ctr"/>
        <c:lblOffset val="100"/>
        <c:noMultiLvlLbl val="0"/>
      </c:catAx>
      <c:valAx>
        <c:axId val="58178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alpha val="3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780264"/>
        <c:crosses val="autoZero"/>
        <c:crossBetween val="between"/>
      </c:valAx>
      <c:valAx>
        <c:axId val="58172647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729096"/>
        <c:crosses val="max"/>
        <c:crossBetween val="between"/>
      </c:valAx>
      <c:catAx>
        <c:axId val="581729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81726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accent2">
            <a:lumMod val="5000"/>
            <a:lumOff val="95000"/>
          </a:schemeClr>
        </a:gs>
        <a:gs pos="74000">
          <a:schemeClr val="accent2">
            <a:lumMod val="45000"/>
            <a:lumOff val="55000"/>
          </a:schemeClr>
        </a:gs>
        <a:gs pos="83000">
          <a:schemeClr val="accent2">
            <a:lumMod val="45000"/>
            <a:lumOff val="55000"/>
          </a:schemeClr>
        </a:gs>
        <a:gs pos="100000">
          <a:schemeClr val="accent2">
            <a:lumMod val="30000"/>
            <a:lumOff val="70000"/>
          </a:schemeClr>
        </a:gs>
      </a:gsLst>
      <a:lin ang="5400000" scaled="1"/>
      <a:tileRect/>
    </a:gradFill>
    <a:ln>
      <a:solidFill>
        <a:schemeClr val="bg1">
          <a:lumMod val="85000"/>
        </a:schemeClr>
      </a:solidFill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[ScoreCardPivotTable.xlsx]Disposition!PivotTable7</c:name>
    <c:fmtId val="9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>
        <c:manualLayout>
          <c:layoutTarget val="inner"/>
          <c:xMode val="edge"/>
          <c:yMode val="edge"/>
          <c:x val="0.25555555555555554"/>
          <c:y val="0.15277777777777779"/>
          <c:w val="0.48333333333333334"/>
          <c:h val="0.80555555555555558"/>
        </c:manualLayout>
      </c:layout>
      <c:pieChart>
        <c:varyColors val="1"/>
        <c:ser>
          <c:idx val="0"/>
          <c:order val="0"/>
          <c:tx>
            <c:strRef>
              <c:f>Disposition!$B$1:$B$2</c:f>
              <c:strCache>
                <c:ptCount val="1"/>
                <c:pt idx="0">
                  <c:v>Q3 Totals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750-4C64-9BE8-5EAC6B82DB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750-4C64-9BE8-5EAC6B82DB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750-4C64-9BE8-5EAC6B82DB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750-4C64-9BE8-5EAC6B82DBF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750-4C64-9BE8-5EAC6B82DB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Disposition!$A$3:$A$7</c:f>
              <c:strCache>
                <c:ptCount val="5"/>
                <c:pt idx="0">
                  <c:v>Home w/Services</c:v>
                </c:pt>
                <c:pt idx="1">
                  <c:v>Hospital</c:v>
                </c:pt>
                <c:pt idx="2">
                  <c:v>Deceased</c:v>
                </c:pt>
                <c:pt idx="3">
                  <c:v>Home w/o Services</c:v>
                </c:pt>
                <c:pt idx="4">
                  <c:v>ALF</c:v>
                </c:pt>
              </c:strCache>
            </c:strRef>
          </c:cat>
          <c:val>
            <c:numRef>
              <c:f>Disposition!$B$3:$B$7</c:f>
              <c:numCache>
                <c:formatCode>0%</c:formatCode>
                <c:ptCount val="5"/>
                <c:pt idx="0">
                  <c:v>0.37634408602150538</c:v>
                </c:pt>
                <c:pt idx="1">
                  <c:v>9.6774193548387094E-2</c:v>
                </c:pt>
                <c:pt idx="2">
                  <c:v>0.21505376344086022</c:v>
                </c:pt>
                <c:pt idx="3">
                  <c:v>0.24731182795698925</c:v>
                </c:pt>
                <c:pt idx="4">
                  <c:v>6.4516129032258063E-2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750-4C64-9BE8-5EAC6B82DBFA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accent5">
            <a:lumMod val="5000"/>
            <a:lumOff val="95000"/>
          </a:schemeClr>
        </a:gs>
        <a:gs pos="74000">
          <a:schemeClr val="accent5">
            <a:lumMod val="45000"/>
            <a:lumOff val="55000"/>
          </a:schemeClr>
        </a:gs>
        <a:gs pos="83000">
          <a:schemeClr val="accent5">
            <a:lumMod val="45000"/>
            <a:lumOff val="55000"/>
          </a:schemeClr>
        </a:gs>
        <a:gs pos="100000">
          <a:schemeClr val="accent5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[ScoreCardPivotTable.xlsx]Disposition3Months!PivotTable2</c:name>
    <c:fmtId val="1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>
              <a:latin typeface="Eras Medium ITC" panose="020B06020305040208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Disposition3Months!$B$1</c:f>
              <c:strCache>
                <c:ptCount val="1"/>
                <c:pt idx="0">
                  <c:v>Hm wo Serv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Disposition3Months!$B$2:$B$5</c:f>
              <c:numCache>
                <c:formatCode>0%</c:formatCode>
                <c:ptCount val="3"/>
                <c:pt idx="0">
                  <c:v>0.2</c:v>
                </c:pt>
                <c:pt idx="1">
                  <c:v>0.33333333333333331</c:v>
                </c:pt>
                <c:pt idx="2">
                  <c:v>0.22580645161290322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D-4521-9078-F5AB405065E1}"/>
            </c:ext>
          </c:extLst>
        </c:ser>
        <c:ser>
          <c:idx val="1"/>
          <c:order val="1"/>
          <c:tx>
            <c:strRef>
              <c:f>Disposition3Months!$C$1</c:f>
              <c:strCache>
                <c:ptCount val="1"/>
                <c:pt idx="0">
                  <c:v>Hm w Serv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Disposition3Months!$C$2:$C$5</c:f>
              <c:numCache>
                <c:formatCode>0%</c:formatCode>
                <c:ptCount val="3"/>
                <c:pt idx="0">
                  <c:v>0.34285714285714286</c:v>
                </c:pt>
                <c:pt idx="1">
                  <c:v>0.40740740740740738</c:v>
                </c:pt>
                <c:pt idx="2">
                  <c:v>0.38709677419354838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D-4521-9078-F5AB405065E1}"/>
            </c:ext>
          </c:extLst>
        </c:ser>
        <c:ser>
          <c:idx val="2"/>
          <c:order val="2"/>
          <c:tx>
            <c:strRef>
              <c:f>Disposition3Months!$D$1</c:f>
              <c:strCache>
                <c:ptCount val="1"/>
                <c:pt idx="0">
                  <c:v>Hospital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Disposition3Months!$D$2:$D$5</c:f>
              <c:numCache>
                <c:formatCode>0%</c:formatCode>
                <c:ptCount val="3"/>
                <c:pt idx="0">
                  <c:v>8.5714285714285715E-2</c:v>
                </c:pt>
                <c:pt idx="1">
                  <c:v>0.14814814814814814</c:v>
                </c:pt>
                <c:pt idx="2">
                  <c:v>6.4516129032258063E-2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0D-4521-9078-F5AB405065E1}"/>
            </c:ext>
          </c:extLst>
        </c:ser>
        <c:ser>
          <c:idx val="3"/>
          <c:order val="3"/>
          <c:tx>
            <c:strRef>
              <c:f>Disposition3Months!$E$1</c:f>
              <c:strCache>
                <c:ptCount val="1"/>
                <c:pt idx="0">
                  <c:v>Deceased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Disposition3Months!$E$2:$E$5</c:f>
              <c:numCache>
                <c:formatCode>0%</c:formatCode>
                <c:ptCount val="3"/>
                <c:pt idx="0">
                  <c:v>0.25714285714285712</c:v>
                </c:pt>
                <c:pt idx="1">
                  <c:v>0.1111111111111111</c:v>
                </c:pt>
                <c:pt idx="2">
                  <c:v>0.25806451612903225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0D-4521-9078-F5AB405065E1}"/>
            </c:ext>
          </c:extLst>
        </c:ser>
        <c:ser>
          <c:idx val="4"/>
          <c:order val="4"/>
          <c:tx>
            <c:strRef>
              <c:f>Disposition3Months!$F$1</c:f>
              <c:strCache>
                <c:ptCount val="1"/>
                <c:pt idx="0">
                  <c:v>ALF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Disposition3Months!$F$2:$F$5</c:f>
              <c:numCache>
                <c:formatCode>0%</c:formatCode>
                <c:ptCount val="3"/>
                <c:pt idx="0">
                  <c:v>0.11428571428571428</c:v>
                </c:pt>
                <c:pt idx="1">
                  <c:v>0</c:v>
                </c:pt>
                <c:pt idx="2">
                  <c:v>6.4516129032258063E-2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0D-4521-9078-F5AB405065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78763312"/>
        <c:axId val="578761672"/>
      </c:barChart>
      <c:catAx>
        <c:axId val="57876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761672"/>
        <c:crosses val="autoZero"/>
        <c:auto val="1"/>
        <c:lblAlgn val="ctr"/>
        <c:lblOffset val="100"/>
        <c:noMultiLvlLbl val="0"/>
      </c:catAx>
      <c:valAx>
        <c:axId val="57876167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7876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accent5">
            <a:lumMod val="5000"/>
            <a:lumOff val="95000"/>
          </a:schemeClr>
        </a:gs>
        <a:gs pos="74000">
          <a:schemeClr val="accent5">
            <a:lumMod val="45000"/>
            <a:lumOff val="55000"/>
          </a:schemeClr>
        </a:gs>
        <a:gs pos="83000">
          <a:schemeClr val="accent5">
            <a:lumMod val="45000"/>
            <a:lumOff val="55000"/>
          </a:schemeClr>
        </a:gs>
        <a:gs pos="100000">
          <a:schemeClr val="accent5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[ScoreCardPivotTable.xlsx]ESSRehosp!PivotTable6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100"/>
              <a:t>30-Day Rehospitalization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ESSRehosp!$B$3</c:f>
              <c:strCache>
                <c:ptCount val="1"/>
                <c:pt idx="0">
                  <c:v>Overall Rehospitalizaton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ESSRehosp!$A$4:$A$13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ESSRehosp!$B$4:$B$13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8-4CC9-B22A-63A493A94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780264"/>
        <c:axId val="581781576"/>
      </c:barChart>
      <c:lineChart>
        <c:grouping val="standard"/>
        <c:varyColors val="0"/>
        <c:ser>
          <c:idx val="1"/>
          <c:order val="1"/>
          <c:tx>
            <c:strRef>
              <c:f>ESSRehosp!$C$3</c:f>
              <c:strCache>
                <c:ptCount val="1"/>
                <c:pt idx="0">
                  <c:v>Essentia Rehospitalization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ESSRehosp!$A$4:$A$13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ESSRehosp!$C$4:$C$13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8-4CC9-B22A-63A493A94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729096"/>
        <c:axId val="581726472"/>
      </c:lineChart>
      <c:catAx>
        <c:axId val="58178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781576"/>
        <c:crosses val="autoZero"/>
        <c:auto val="1"/>
        <c:lblAlgn val="ctr"/>
        <c:lblOffset val="100"/>
        <c:noMultiLvlLbl val="0"/>
      </c:catAx>
      <c:valAx>
        <c:axId val="58178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780264"/>
        <c:crosses val="autoZero"/>
        <c:crossBetween val="between"/>
      </c:valAx>
      <c:valAx>
        <c:axId val="58172647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729096"/>
        <c:crosses val="max"/>
        <c:crossBetween val="between"/>
      </c:valAx>
      <c:catAx>
        <c:axId val="581729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81726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accent3">
            <a:lumMod val="89000"/>
          </a:schemeClr>
        </a:gs>
        <a:gs pos="23000">
          <a:schemeClr val="accent3">
            <a:lumMod val="89000"/>
          </a:schemeClr>
        </a:gs>
        <a:gs pos="69000">
          <a:schemeClr val="accent3">
            <a:lumMod val="75000"/>
          </a:schemeClr>
        </a:gs>
        <a:gs pos="97000">
          <a:schemeClr val="accent3">
            <a:lumMod val="70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[ScoreCardPivotTable.xlsx]LOS!PivotTable2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Average Length of Stay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ln w="31750" cap="rnd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LOS!$B$1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LOS!$A$2:$A$11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LOS!$B$2:$B$11</c:f>
              <c:numCache>
                <c:formatCode>0</c:formatCode>
                <c:ptCount val="9"/>
                <c:pt idx="0">
                  <c:v>9.7799999999999994</c:v>
                </c:pt>
                <c:pt idx="1">
                  <c:v>7.96</c:v>
                </c:pt>
                <c:pt idx="2">
                  <c:v>9.8800000000000008</c:v>
                </c:pt>
                <c:pt idx="3">
                  <c:v>7.31</c:v>
                </c:pt>
                <c:pt idx="4">
                  <c:v>11.26</c:v>
                </c:pt>
                <c:pt idx="5">
                  <c:v>11.29</c:v>
                </c:pt>
                <c:pt idx="6">
                  <c:v>9.77</c:v>
                </c:pt>
                <c:pt idx="7">
                  <c:v>11.88</c:v>
                </c:pt>
                <c:pt idx="8">
                  <c:v>15.13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9-4281-9F97-4685E678083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4743568"/>
        <c:axId val="334744552"/>
      </c:lineChart>
      <c:catAx>
        <c:axId val="33474356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744552"/>
        <c:crosses val="autoZero"/>
        <c:auto val="1"/>
        <c:lblAlgn val="ctr"/>
        <c:lblOffset val="100"/>
        <c:noMultiLvlLbl val="0"/>
      </c:catAx>
      <c:valAx>
        <c:axId val="334744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3347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[ScoreCardPivotTable.xlsx]SLHRehosp!PivotTable5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200" spc="0" baseline="0">
                <a:solidFill>
                  <a:sysClr val="windowText" lastClr="000000"/>
                </a:solidFill>
                <a:effectLst/>
                <a:latin typeface="+mn-lt"/>
              </a:rPr>
              <a:t>30-Day Rehospitalizations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349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SLHRehosp!$B$3</c:f>
              <c:strCache>
                <c:ptCount val="1"/>
                <c:pt idx="0">
                  <c:v>Overall Rehospitalization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SLHRehosp!$A$4:$A$13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SLHRehosp!$B$4:$B$13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2-46EB-B600-EDF5EA7F55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83344968"/>
        <c:axId val="683349560"/>
      </c:barChart>
      <c:lineChart>
        <c:grouping val="standard"/>
        <c:varyColors val="0"/>
        <c:ser>
          <c:idx val="1"/>
          <c:order val="1"/>
          <c:tx>
            <c:strRef>
              <c:f>SLHRehosp!$C$3</c:f>
              <c:strCache>
                <c:ptCount val="1"/>
                <c:pt idx="0">
                  <c:v>St. Luke's Rehospitalization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SLHRehosp!$A$4:$A$13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SLHRehosp!$C$4:$C$13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2-46EB-B600-EDF5EA7F5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55024"/>
        <c:axId val="554261584"/>
      </c:lineChart>
      <c:catAx>
        <c:axId val="68334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349560"/>
        <c:crosses val="autoZero"/>
        <c:auto val="1"/>
        <c:lblAlgn val="ctr"/>
        <c:lblOffset val="100"/>
        <c:noMultiLvlLbl val="0"/>
      </c:catAx>
      <c:valAx>
        <c:axId val="68334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alpha val="3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344968"/>
        <c:crosses val="autoZero"/>
        <c:crossBetween val="between"/>
      </c:valAx>
      <c:valAx>
        <c:axId val="55426158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255024"/>
        <c:crosses val="max"/>
        <c:crossBetween val="between"/>
      </c:valAx>
      <c:catAx>
        <c:axId val="554255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4261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accent2">
            <a:lumMod val="5000"/>
            <a:lumOff val="95000"/>
          </a:schemeClr>
        </a:gs>
        <a:gs pos="74000">
          <a:schemeClr val="accent2">
            <a:lumMod val="45000"/>
            <a:lumOff val="55000"/>
          </a:schemeClr>
        </a:gs>
        <a:gs pos="83000">
          <a:schemeClr val="accent2">
            <a:lumMod val="45000"/>
            <a:lumOff val="55000"/>
          </a:schemeClr>
        </a:gs>
        <a:gs pos="100000">
          <a:schemeClr val="accent2">
            <a:lumMod val="30000"/>
            <a:lumOff val="70000"/>
          </a:schemeClr>
        </a:gs>
      </a:gsLst>
      <a:lin ang="5400000" scaled="1"/>
      <a:tileRect/>
    </a:gradFill>
    <a:ln>
      <a:solidFill>
        <a:schemeClr val="bg1">
          <a:lumMod val="85000"/>
        </a:schemeClr>
      </a:solidFill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[ScoreCardPivotTable.xlsx]SLHRefAdmits!PivotTable3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+mn-lt"/>
              </a:rPr>
              <a:t>2018 Referrals/Admissions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spPr>
          <a:ln w="38100" cap="rnd">
            <a:solidFill>
              <a:schemeClr val="accent6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6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38100" cap="rnd">
            <a:solidFill>
              <a:schemeClr val="accent6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4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SLHRefAdmits!$C$1</c:f>
              <c:strCache>
                <c:ptCount val="1"/>
                <c:pt idx="0">
                  <c:v>Overall Admissions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SLHRefAdmits!$A$2:$A$11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SLHRefAdmits!$C$2:$C$11</c:f>
              <c:numCache>
                <c:formatCode>General</c:formatCode>
                <c:ptCount val="9"/>
                <c:pt idx="0">
                  <c:v>57</c:v>
                </c:pt>
                <c:pt idx="1">
                  <c:v>48</c:v>
                </c:pt>
                <c:pt idx="2">
                  <c:v>32</c:v>
                </c:pt>
                <c:pt idx="3">
                  <c:v>57</c:v>
                </c:pt>
                <c:pt idx="4">
                  <c:v>51</c:v>
                </c:pt>
                <c:pt idx="5">
                  <c:v>45</c:v>
                </c:pt>
                <c:pt idx="6">
                  <c:v>43</c:v>
                </c:pt>
                <c:pt idx="7">
                  <c:v>19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F-4707-9E29-20044D3D8809}"/>
            </c:ext>
          </c:extLst>
        </c:ser>
        <c:ser>
          <c:idx val="3"/>
          <c:order val="3"/>
          <c:tx>
            <c:strRef>
              <c:f>SLHRefAdmits!$E$1</c:f>
              <c:strCache>
                <c:ptCount val="1"/>
                <c:pt idx="0">
                  <c:v>Overall Referrals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SLHRefAdmits!$A$2:$A$11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SLHRefAdmits!$E$2:$E$11</c:f>
              <c:numCache>
                <c:formatCode>General</c:formatCode>
                <c:ptCount val="9"/>
                <c:pt idx="0">
                  <c:v>73</c:v>
                </c:pt>
                <c:pt idx="1">
                  <c:v>67</c:v>
                </c:pt>
                <c:pt idx="2">
                  <c:v>58</c:v>
                </c:pt>
                <c:pt idx="3">
                  <c:v>67</c:v>
                </c:pt>
                <c:pt idx="4">
                  <c:v>72</c:v>
                </c:pt>
                <c:pt idx="5">
                  <c:v>62</c:v>
                </c:pt>
                <c:pt idx="6">
                  <c:v>46</c:v>
                </c:pt>
                <c:pt idx="7">
                  <c:v>44</c:v>
                </c:pt>
                <c:pt idx="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4F-4707-9E29-20044D3D8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683353168"/>
        <c:axId val="683351528"/>
      </c:barChart>
      <c:lineChart>
        <c:grouping val="standard"/>
        <c:varyColors val="0"/>
        <c:ser>
          <c:idx val="0"/>
          <c:order val="0"/>
          <c:tx>
            <c:strRef>
              <c:f>SLHRefAdmits!$B$1</c:f>
              <c:strCache>
                <c:ptCount val="1"/>
                <c:pt idx="0">
                  <c:v>St. Luke's Admissions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SLHRefAdmits!$A$2:$A$11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SLHRefAdmits!$B$2:$B$11</c:f>
              <c:numCache>
                <c:formatCode>General</c:formatCode>
                <c:ptCount val="9"/>
                <c:pt idx="0">
                  <c:v>20</c:v>
                </c:pt>
                <c:pt idx="1">
                  <c:v>17</c:v>
                </c:pt>
                <c:pt idx="2">
                  <c:v>14</c:v>
                </c:pt>
                <c:pt idx="3">
                  <c:v>18</c:v>
                </c:pt>
                <c:pt idx="4">
                  <c:v>20</c:v>
                </c:pt>
                <c:pt idx="5">
                  <c:v>19</c:v>
                </c:pt>
                <c:pt idx="6">
                  <c:v>16</c:v>
                </c:pt>
                <c:pt idx="7">
                  <c:v>8</c:v>
                </c:pt>
                <c:pt idx="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F-4707-9E29-20044D3D8809}"/>
            </c:ext>
          </c:extLst>
        </c:ser>
        <c:ser>
          <c:idx val="2"/>
          <c:order val="2"/>
          <c:tx>
            <c:strRef>
              <c:f>SLHRefAdmits!$D$1</c:f>
              <c:strCache>
                <c:ptCount val="1"/>
                <c:pt idx="0">
                  <c:v>St. Luke's Referrals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SLHRefAdmits!$A$2:$A$11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SLHRefAdmits!$D$2:$D$11</c:f>
              <c:numCache>
                <c:formatCode>General</c:formatCode>
                <c:ptCount val="9"/>
                <c:pt idx="0">
                  <c:v>31</c:v>
                </c:pt>
                <c:pt idx="1">
                  <c:v>26</c:v>
                </c:pt>
                <c:pt idx="2">
                  <c:v>26</c:v>
                </c:pt>
                <c:pt idx="3">
                  <c:v>24</c:v>
                </c:pt>
                <c:pt idx="4">
                  <c:v>38</c:v>
                </c:pt>
                <c:pt idx="5">
                  <c:v>27</c:v>
                </c:pt>
                <c:pt idx="6">
                  <c:v>34</c:v>
                </c:pt>
                <c:pt idx="7">
                  <c:v>24</c:v>
                </c:pt>
                <c:pt idx="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4F-4707-9E29-20044D3D8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876064"/>
        <c:axId val="624867536"/>
      </c:lineChart>
      <c:catAx>
        <c:axId val="68335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351528"/>
        <c:crosses val="autoZero"/>
        <c:auto val="1"/>
        <c:lblAlgn val="ctr"/>
        <c:lblOffset val="100"/>
        <c:noMultiLvlLbl val="0"/>
      </c:catAx>
      <c:valAx>
        <c:axId val="68335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353168"/>
        <c:crosses val="autoZero"/>
        <c:crossBetween val="between"/>
      </c:valAx>
      <c:valAx>
        <c:axId val="6248675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876064"/>
        <c:crosses val="max"/>
        <c:crossBetween val="between"/>
      </c:valAx>
      <c:catAx>
        <c:axId val="624876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486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accent5">
            <a:lumMod val="5000"/>
            <a:lumOff val="95000"/>
          </a:schemeClr>
        </a:gs>
        <a:gs pos="74000">
          <a:schemeClr val="accent5">
            <a:lumMod val="45000"/>
            <a:lumOff val="55000"/>
          </a:schemeClr>
        </a:gs>
        <a:gs pos="83000">
          <a:schemeClr val="accent5">
            <a:lumMod val="45000"/>
            <a:lumOff val="55000"/>
          </a:schemeClr>
        </a:gs>
        <a:gs pos="100000">
          <a:schemeClr val="accent5">
            <a:lumMod val="30000"/>
            <a:lumOff val="70000"/>
          </a:schemeClr>
        </a:gs>
      </a:gsLst>
      <a:lin ang="16200000" scaled="1"/>
      <a:tileRect/>
    </a:gradFill>
    <a:ln w="9525" cap="flat" cmpd="sng" algn="ctr">
      <a:solidFill>
        <a:schemeClr val="bg2">
          <a:lumMod val="7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[ScoreCardPivotTable.xlsx]LOS!PivotTable2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Average Length of Stay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>
              <a:alpha val="85000"/>
            </a:schemeClr>
          </a:solidFill>
          <a:ln w="31750" cap="rnd" cmpd="sng" algn="ctr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alpha val="85000"/>
            </a:schemeClr>
          </a:solidFill>
          <a:ln w="31750" cap="rnd" cmpd="sng" algn="ctr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>
              <a:alpha val="85000"/>
            </a:schemeClr>
          </a:solidFill>
          <a:ln w="31750" cap="rnd" cmpd="sng" algn="ctr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>
              <a:alpha val="85000"/>
            </a:schemeClr>
          </a:solidFill>
          <a:ln w="31750" cap="rnd" cmpd="sng" algn="ctr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31750" cap="rnd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LOS!$B$1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LOS!$A$2:$A$11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LOS!$B$2:$B$11</c:f>
              <c:numCache>
                <c:formatCode>0</c:formatCode>
                <c:ptCount val="9"/>
                <c:pt idx="0">
                  <c:v>9.7799999999999994</c:v>
                </c:pt>
                <c:pt idx="1">
                  <c:v>7.96</c:v>
                </c:pt>
                <c:pt idx="2">
                  <c:v>9.8800000000000008</c:v>
                </c:pt>
                <c:pt idx="3">
                  <c:v>7.31</c:v>
                </c:pt>
                <c:pt idx="4">
                  <c:v>11.26</c:v>
                </c:pt>
                <c:pt idx="5">
                  <c:v>11.29</c:v>
                </c:pt>
                <c:pt idx="6">
                  <c:v>9.77</c:v>
                </c:pt>
                <c:pt idx="7">
                  <c:v>11.88</c:v>
                </c:pt>
                <c:pt idx="8">
                  <c:v>15.13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3-40FA-B2E7-01EAB60981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4743568"/>
        <c:axId val="334744552"/>
      </c:lineChart>
      <c:catAx>
        <c:axId val="33474356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744552"/>
        <c:crosses val="autoZero"/>
        <c:auto val="1"/>
        <c:lblAlgn val="ctr"/>
        <c:lblOffset val="100"/>
        <c:noMultiLvlLbl val="0"/>
      </c:catAx>
      <c:valAx>
        <c:axId val="334744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3347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[ScoreCardPivotTable.xlsx]Disposition!PivotTable7</c:name>
    <c:fmtId val="6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>
        <c:manualLayout>
          <c:layoutTarget val="inner"/>
          <c:xMode val="edge"/>
          <c:yMode val="edge"/>
          <c:x val="0.25555555555555554"/>
          <c:y val="0.15277777777777779"/>
          <c:w val="0.48333333333333334"/>
          <c:h val="0.80555555555555558"/>
        </c:manualLayout>
      </c:layout>
      <c:pieChart>
        <c:varyColors val="1"/>
        <c:ser>
          <c:idx val="0"/>
          <c:order val="0"/>
          <c:tx>
            <c:strRef>
              <c:f>Disposition!$B$1:$B$2</c:f>
              <c:strCache>
                <c:ptCount val="1"/>
                <c:pt idx="0">
                  <c:v>Q3 Totals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E88-468B-9DD0-C8EDBE58E9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E88-468B-9DD0-C8EDBE58E9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E88-468B-9DD0-C8EDBE58E9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E88-468B-9DD0-C8EDBE58E93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E88-468B-9DD0-C8EDBE58E9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Disposition!$A$3:$A$7</c:f>
              <c:strCache>
                <c:ptCount val="5"/>
                <c:pt idx="0">
                  <c:v>Home w/Services</c:v>
                </c:pt>
                <c:pt idx="1">
                  <c:v>Hospital</c:v>
                </c:pt>
                <c:pt idx="2">
                  <c:v>Deceased</c:v>
                </c:pt>
                <c:pt idx="3">
                  <c:v>Home w/o Services</c:v>
                </c:pt>
                <c:pt idx="4">
                  <c:v>ALF</c:v>
                </c:pt>
              </c:strCache>
            </c:strRef>
          </c:cat>
          <c:val>
            <c:numRef>
              <c:f>Disposition!$B$3:$B$7</c:f>
              <c:numCache>
                <c:formatCode>0%</c:formatCode>
                <c:ptCount val="5"/>
                <c:pt idx="0">
                  <c:v>0.37634408602150538</c:v>
                </c:pt>
                <c:pt idx="1">
                  <c:v>9.6774193548387094E-2</c:v>
                </c:pt>
                <c:pt idx="2">
                  <c:v>0.21505376344086022</c:v>
                </c:pt>
                <c:pt idx="3">
                  <c:v>0.24731182795698925</c:v>
                </c:pt>
                <c:pt idx="4">
                  <c:v>6.4516129032258063E-2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88-468B-9DD0-C8EDBE58E93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accent5">
            <a:lumMod val="5000"/>
            <a:lumOff val="95000"/>
          </a:schemeClr>
        </a:gs>
        <a:gs pos="74000">
          <a:schemeClr val="accent5">
            <a:lumMod val="45000"/>
            <a:lumOff val="55000"/>
          </a:schemeClr>
        </a:gs>
        <a:gs pos="83000">
          <a:schemeClr val="accent5">
            <a:lumMod val="45000"/>
            <a:lumOff val="55000"/>
          </a:schemeClr>
        </a:gs>
        <a:gs pos="100000">
          <a:schemeClr val="accent5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[ScoreCardPivotTable.xlsx]Disposition3Months!PivotTable2</c:name>
    <c:fmtId val="1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>
              <a:latin typeface="Eras Medium ITC" panose="020B06020305040208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Disposition3Months!$B$1</c:f>
              <c:strCache>
                <c:ptCount val="1"/>
                <c:pt idx="0">
                  <c:v>Hm wo Serv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Disposition3Months!$B$2:$B$5</c:f>
              <c:numCache>
                <c:formatCode>0%</c:formatCode>
                <c:ptCount val="3"/>
                <c:pt idx="0">
                  <c:v>0.2</c:v>
                </c:pt>
                <c:pt idx="1">
                  <c:v>0.33333333333333331</c:v>
                </c:pt>
                <c:pt idx="2">
                  <c:v>0.22580645161290322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8-4702-9BC6-91C04E31607A}"/>
            </c:ext>
          </c:extLst>
        </c:ser>
        <c:ser>
          <c:idx val="1"/>
          <c:order val="1"/>
          <c:tx>
            <c:strRef>
              <c:f>Disposition3Months!$C$1</c:f>
              <c:strCache>
                <c:ptCount val="1"/>
                <c:pt idx="0">
                  <c:v>Hm w Serv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Disposition3Months!$C$2:$C$5</c:f>
              <c:numCache>
                <c:formatCode>0%</c:formatCode>
                <c:ptCount val="3"/>
                <c:pt idx="0">
                  <c:v>0.34285714285714286</c:v>
                </c:pt>
                <c:pt idx="1">
                  <c:v>0.40740740740740738</c:v>
                </c:pt>
                <c:pt idx="2">
                  <c:v>0.38709677419354838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A8-4702-9BC6-91C04E31607A}"/>
            </c:ext>
          </c:extLst>
        </c:ser>
        <c:ser>
          <c:idx val="2"/>
          <c:order val="2"/>
          <c:tx>
            <c:strRef>
              <c:f>Disposition3Months!$D$1</c:f>
              <c:strCache>
                <c:ptCount val="1"/>
                <c:pt idx="0">
                  <c:v>Hospital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Disposition3Months!$D$2:$D$5</c:f>
              <c:numCache>
                <c:formatCode>0%</c:formatCode>
                <c:ptCount val="3"/>
                <c:pt idx="0">
                  <c:v>8.5714285714285715E-2</c:v>
                </c:pt>
                <c:pt idx="1">
                  <c:v>0.14814814814814814</c:v>
                </c:pt>
                <c:pt idx="2">
                  <c:v>6.4516129032258063E-2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A8-4702-9BC6-91C04E31607A}"/>
            </c:ext>
          </c:extLst>
        </c:ser>
        <c:ser>
          <c:idx val="3"/>
          <c:order val="3"/>
          <c:tx>
            <c:strRef>
              <c:f>Disposition3Months!$E$1</c:f>
              <c:strCache>
                <c:ptCount val="1"/>
                <c:pt idx="0">
                  <c:v>Deceased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Disposition3Months!$E$2:$E$5</c:f>
              <c:numCache>
                <c:formatCode>0%</c:formatCode>
                <c:ptCount val="3"/>
                <c:pt idx="0">
                  <c:v>0.25714285714285712</c:v>
                </c:pt>
                <c:pt idx="1">
                  <c:v>0.1111111111111111</c:v>
                </c:pt>
                <c:pt idx="2">
                  <c:v>0.25806451612903225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A8-4702-9BC6-91C04E31607A}"/>
            </c:ext>
          </c:extLst>
        </c:ser>
        <c:ser>
          <c:idx val="4"/>
          <c:order val="4"/>
          <c:tx>
            <c:strRef>
              <c:f>Disposition3Months!$F$1</c:f>
              <c:strCache>
                <c:ptCount val="1"/>
                <c:pt idx="0">
                  <c:v>ALF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Disposition3Months!$F$2:$F$5</c:f>
              <c:numCache>
                <c:formatCode>0%</c:formatCode>
                <c:ptCount val="3"/>
                <c:pt idx="0">
                  <c:v>0.11428571428571428</c:v>
                </c:pt>
                <c:pt idx="1">
                  <c:v>0</c:v>
                </c:pt>
                <c:pt idx="2">
                  <c:v>6.4516129032258063E-2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A8-4702-9BC6-91C04E3160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78763312"/>
        <c:axId val="578761672"/>
      </c:barChart>
      <c:catAx>
        <c:axId val="57876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761672"/>
        <c:crosses val="autoZero"/>
        <c:auto val="1"/>
        <c:lblAlgn val="ctr"/>
        <c:lblOffset val="100"/>
        <c:noMultiLvlLbl val="0"/>
      </c:catAx>
      <c:valAx>
        <c:axId val="57876167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7876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accent5">
            <a:lumMod val="5000"/>
            <a:lumOff val="95000"/>
          </a:schemeClr>
        </a:gs>
        <a:gs pos="74000">
          <a:schemeClr val="accent5">
            <a:lumMod val="45000"/>
            <a:lumOff val="55000"/>
          </a:schemeClr>
        </a:gs>
        <a:gs pos="83000">
          <a:schemeClr val="accent5">
            <a:lumMod val="45000"/>
            <a:lumOff val="55000"/>
          </a:schemeClr>
        </a:gs>
        <a:gs pos="100000">
          <a:schemeClr val="accent5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[ScoreCardPivotTable.xlsx]30DayRehosp!PivotTable3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30-Day Rehospitilizations Overall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'30DayRehosp'!$B$1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'30DayRehosp'!$A$2:$A$11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'30DayRehosp'!$B$2:$B$11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A-46E5-8D89-4C1324F54D5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72391944"/>
        <c:axId val="772395880"/>
      </c:barChart>
      <c:catAx>
        <c:axId val="77239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395880"/>
        <c:crosses val="autoZero"/>
        <c:auto val="1"/>
        <c:lblAlgn val="ctr"/>
        <c:lblOffset val="100"/>
        <c:noMultiLvlLbl val="0"/>
      </c:catAx>
      <c:valAx>
        <c:axId val="7723958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72391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[ScoreCardPivotTable.xlsx]Disposition!PivotTable7</c:name>
    <c:fmtId val="0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>
        <c:manualLayout>
          <c:layoutTarget val="inner"/>
          <c:xMode val="edge"/>
          <c:yMode val="edge"/>
          <c:x val="0.25555555555555554"/>
          <c:y val="0.15277777777777779"/>
          <c:w val="0.48333333333333334"/>
          <c:h val="0.80555555555555558"/>
        </c:manualLayout>
      </c:layout>
      <c:pieChart>
        <c:varyColors val="1"/>
        <c:ser>
          <c:idx val="0"/>
          <c:order val="0"/>
          <c:tx>
            <c:strRef>
              <c:f>Disposition!$B$1:$B$2</c:f>
              <c:strCache>
                <c:ptCount val="1"/>
                <c:pt idx="0">
                  <c:v>Q3 Totals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116-4568-8D42-881494B817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116-4568-8D42-881494B817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116-4568-8D42-881494B8175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116-4568-8D42-881494B8175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116-4568-8D42-881494B817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Disposition!$A$3:$A$7</c:f>
              <c:strCache>
                <c:ptCount val="5"/>
                <c:pt idx="0">
                  <c:v>Home w/Services</c:v>
                </c:pt>
                <c:pt idx="1">
                  <c:v>Hospital</c:v>
                </c:pt>
                <c:pt idx="2">
                  <c:v>Deceased</c:v>
                </c:pt>
                <c:pt idx="3">
                  <c:v>Home w/o Services</c:v>
                </c:pt>
                <c:pt idx="4">
                  <c:v>ALF</c:v>
                </c:pt>
              </c:strCache>
            </c:strRef>
          </c:cat>
          <c:val>
            <c:numRef>
              <c:f>Disposition!$B$3:$B$7</c:f>
              <c:numCache>
                <c:formatCode>0%</c:formatCode>
                <c:ptCount val="5"/>
                <c:pt idx="0">
                  <c:v>0.37634408602150538</c:v>
                </c:pt>
                <c:pt idx="1">
                  <c:v>9.6774193548387094E-2</c:v>
                </c:pt>
                <c:pt idx="2">
                  <c:v>0.21505376344086022</c:v>
                </c:pt>
                <c:pt idx="3">
                  <c:v>0.24731182795698925</c:v>
                </c:pt>
                <c:pt idx="4">
                  <c:v>6.4516129032258063E-2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6-4D10-BACB-6FE0264E8A1A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[ScoreCardPivotTable.xlsx]AdmitsReferrals!PivotTable1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Admissions/Referrals Overall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AdmitsReferrals!$B$3</c:f>
              <c:strCache>
                <c:ptCount val="1"/>
                <c:pt idx="0">
                  <c:v>Admissions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AdmitsReferrals!$A$4:$A$13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AdmitsReferrals!$B$4:$B$13</c:f>
              <c:numCache>
                <c:formatCode>General</c:formatCode>
                <c:ptCount val="9"/>
                <c:pt idx="0">
                  <c:v>57</c:v>
                </c:pt>
                <c:pt idx="1">
                  <c:v>48</c:v>
                </c:pt>
                <c:pt idx="2">
                  <c:v>32</c:v>
                </c:pt>
                <c:pt idx="3">
                  <c:v>57</c:v>
                </c:pt>
                <c:pt idx="4">
                  <c:v>51</c:v>
                </c:pt>
                <c:pt idx="5">
                  <c:v>45</c:v>
                </c:pt>
                <c:pt idx="6">
                  <c:v>43</c:v>
                </c:pt>
                <c:pt idx="7">
                  <c:v>19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41-4829-9147-BD2ADF8B0153}"/>
            </c:ext>
          </c:extLst>
        </c:ser>
        <c:ser>
          <c:idx val="1"/>
          <c:order val="1"/>
          <c:tx>
            <c:strRef>
              <c:f>AdmitsReferrals!$C$3</c:f>
              <c:strCache>
                <c:ptCount val="1"/>
                <c:pt idx="0">
                  <c:v>Referrals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AdmitsReferrals!$A$4:$A$13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AdmitsReferrals!$C$4:$C$13</c:f>
              <c:numCache>
                <c:formatCode>General</c:formatCode>
                <c:ptCount val="9"/>
                <c:pt idx="0">
                  <c:v>73</c:v>
                </c:pt>
                <c:pt idx="1">
                  <c:v>67</c:v>
                </c:pt>
                <c:pt idx="2">
                  <c:v>58</c:v>
                </c:pt>
                <c:pt idx="3">
                  <c:v>67</c:v>
                </c:pt>
                <c:pt idx="4">
                  <c:v>72</c:v>
                </c:pt>
                <c:pt idx="5">
                  <c:v>62</c:v>
                </c:pt>
                <c:pt idx="6">
                  <c:v>46</c:v>
                </c:pt>
                <c:pt idx="7">
                  <c:v>44</c:v>
                </c:pt>
                <c:pt idx="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41-4829-9147-BD2ADF8B01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37768"/>
        <c:axId val="52238096"/>
      </c:barChart>
      <c:catAx>
        <c:axId val="52237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38096"/>
        <c:crosses val="autoZero"/>
        <c:auto val="1"/>
        <c:lblAlgn val="ctr"/>
        <c:lblOffset val="100"/>
        <c:noMultiLvlLbl val="0"/>
      </c:catAx>
      <c:valAx>
        <c:axId val="522380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2237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accent5">
            <a:lumMod val="5000"/>
            <a:lumOff val="95000"/>
          </a:schemeClr>
        </a:gs>
        <a:gs pos="74000">
          <a:schemeClr val="accent5">
            <a:lumMod val="45000"/>
            <a:lumOff val="55000"/>
          </a:schemeClr>
        </a:gs>
        <a:gs pos="83000">
          <a:schemeClr val="accent5">
            <a:lumMod val="45000"/>
            <a:lumOff val="55000"/>
          </a:schemeClr>
        </a:gs>
        <a:gs pos="100000">
          <a:schemeClr val="accent5">
            <a:lumMod val="30000"/>
            <a:lumOff val="70000"/>
          </a:schemeClr>
        </a:gs>
      </a:gsLst>
      <a:lin ang="16200000" scaled="1"/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[ScoreCardPivotTable.xlsx]LOS!PivotTable2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Average Length of Stay - Chris Jensen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>
              <a:alpha val="85000"/>
            </a:schemeClr>
          </a:solidFill>
          <a:ln w="31750" cap="rnd" cmpd="sng" algn="ctr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alpha val="85000"/>
            </a:schemeClr>
          </a:solidFill>
          <a:ln w="31750" cap="rnd" cmpd="sng" algn="ctr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31750" cap="rnd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LOS!$B$1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LOS!$A$2:$A$11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LOS!$B$2:$B$11</c:f>
              <c:numCache>
                <c:formatCode>0</c:formatCode>
                <c:ptCount val="9"/>
                <c:pt idx="0">
                  <c:v>9.7799999999999994</c:v>
                </c:pt>
                <c:pt idx="1">
                  <c:v>7.96</c:v>
                </c:pt>
                <c:pt idx="2">
                  <c:v>9.8800000000000008</c:v>
                </c:pt>
                <c:pt idx="3">
                  <c:v>7.31</c:v>
                </c:pt>
                <c:pt idx="4">
                  <c:v>11.26</c:v>
                </c:pt>
                <c:pt idx="5">
                  <c:v>11.29</c:v>
                </c:pt>
                <c:pt idx="6">
                  <c:v>9.77</c:v>
                </c:pt>
                <c:pt idx="7">
                  <c:v>11.88</c:v>
                </c:pt>
                <c:pt idx="8">
                  <c:v>15.13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1-4B7C-9E22-787BDD3A232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4743568"/>
        <c:axId val="334744552"/>
      </c:lineChart>
      <c:catAx>
        <c:axId val="33474356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744552"/>
        <c:crosses val="autoZero"/>
        <c:auto val="1"/>
        <c:lblAlgn val="ctr"/>
        <c:lblOffset val="100"/>
        <c:noMultiLvlLbl val="0"/>
      </c:catAx>
      <c:valAx>
        <c:axId val="334744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3347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[ScoreCardPivotTable.xlsx]Disposition!PivotTable7</c:name>
    <c:fmtId val="2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>
        <c:manualLayout>
          <c:layoutTarget val="inner"/>
          <c:xMode val="edge"/>
          <c:yMode val="edge"/>
          <c:x val="0.25555555555555554"/>
          <c:y val="0.15277777777777779"/>
          <c:w val="0.48333333333333334"/>
          <c:h val="0.80555555555555558"/>
        </c:manualLayout>
      </c:layout>
      <c:pieChart>
        <c:varyColors val="1"/>
        <c:ser>
          <c:idx val="0"/>
          <c:order val="0"/>
          <c:tx>
            <c:strRef>
              <c:f>Disposition!$B$1:$B$2</c:f>
              <c:strCache>
                <c:ptCount val="1"/>
                <c:pt idx="0">
                  <c:v>Q3 Totals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FEB-4CE0-9651-FF6769088D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FEB-4CE0-9651-FF6769088D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FEB-4CE0-9651-FF6769088D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FEB-4CE0-9651-FF6769088D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FEB-4CE0-9651-FF6769088D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Disposition!$A$3:$A$7</c:f>
              <c:strCache>
                <c:ptCount val="5"/>
                <c:pt idx="0">
                  <c:v>Home w/Services</c:v>
                </c:pt>
                <c:pt idx="1">
                  <c:v>Hospital</c:v>
                </c:pt>
                <c:pt idx="2">
                  <c:v>Deceased</c:v>
                </c:pt>
                <c:pt idx="3">
                  <c:v>Home w/o Services</c:v>
                </c:pt>
                <c:pt idx="4">
                  <c:v>ALF</c:v>
                </c:pt>
              </c:strCache>
            </c:strRef>
          </c:cat>
          <c:val>
            <c:numRef>
              <c:f>Disposition!$B$3:$B$7</c:f>
              <c:numCache>
                <c:formatCode>0%</c:formatCode>
                <c:ptCount val="5"/>
                <c:pt idx="0">
                  <c:v>0.37634408602150538</c:v>
                </c:pt>
                <c:pt idx="1">
                  <c:v>9.6774193548387094E-2</c:v>
                </c:pt>
                <c:pt idx="2">
                  <c:v>0.21505376344086022</c:v>
                </c:pt>
                <c:pt idx="3">
                  <c:v>0.24731182795698925</c:v>
                </c:pt>
                <c:pt idx="4">
                  <c:v>6.4516129032258063E-2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EB-4CE0-9651-FF6769088D5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accent5">
            <a:lumMod val="5000"/>
            <a:lumOff val="95000"/>
          </a:schemeClr>
        </a:gs>
        <a:gs pos="74000">
          <a:schemeClr val="accent5">
            <a:lumMod val="45000"/>
            <a:lumOff val="55000"/>
          </a:schemeClr>
        </a:gs>
        <a:gs pos="83000">
          <a:schemeClr val="accent5">
            <a:lumMod val="45000"/>
            <a:lumOff val="55000"/>
          </a:schemeClr>
        </a:gs>
        <a:gs pos="100000">
          <a:schemeClr val="accent5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[ScoreCardPivotTable.xlsx]Disposition3Months!PivotTable2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>
              <a:latin typeface="Eras Medium ITC" panose="020B06020305040208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Disposition3Months!$B$1</c:f>
              <c:strCache>
                <c:ptCount val="1"/>
                <c:pt idx="0">
                  <c:v>Hm wo Serv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Disposition3Months!$B$2:$B$5</c:f>
              <c:numCache>
                <c:formatCode>0%</c:formatCode>
                <c:ptCount val="3"/>
                <c:pt idx="0">
                  <c:v>0.2</c:v>
                </c:pt>
                <c:pt idx="1">
                  <c:v>0.33333333333333331</c:v>
                </c:pt>
                <c:pt idx="2">
                  <c:v>0.22580645161290322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1-4FC4-B5F6-F505A34B413B}"/>
            </c:ext>
          </c:extLst>
        </c:ser>
        <c:ser>
          <c:idx val="1"/>
          <c:order val="1"/>
          <c:tx>
            <c:strRef>
              <c:f>Disposition3Months!$C$1</c:f>
              <c:strCache>
                <c:ptCount val="1"/>
                <c:pt idx="0">
                  <c:v>Hm w Serv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Disposition3Months!$C$2:$C$5</c:f>
              <c:numCache>
                <c:formatCode>0%</c:formatCode>
                <c:ptCount val="3"/>
                <c:pt idx="0">
                  <c:v>0.34285714285714286</c:v>
                </c:pt>
                <c:pt idx="1">
                  <c:v>0.40740740740740738</c:v>
                </c:pt>
                <c:pt idx="2">
                  <c:v>0.38709677419354838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D1-4FC4-B5F6-F505A34B413B}"/>
            </c:ext>
          </c:extLst>
        </c:ser>
        <c:ser>
          <c:idx val="2"/>
          <c:order val="2"/>
          <c:tx>
            <c:strRef>
              <c:f>Disposition3Months!$D$1</c:f>
              <c:strCache>
                <c:ptCount val="1"/>
                <c:pt idx="0">
                  <c:v>Hospital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Disposition3Months!$D$2:$D$5</c:f>
              <c:numCache>
                <c:formatCode>0%</c:formatCode>
                <c:ptCount val="3"/>
                <c:pt idx="0">
                  <c:v>8.5714285714285715E-2</c:v>
                </c:pt>
                <c:pt idx="1">
                  <c:v>0.14814814814814814</c:v>
                </c:pt>
                <c:pt idx="2">
                  <c:v>6.4516129032258063E-2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D1-4FC4-B5F6-F505A34B413B}"/>
            </c:ext>
          </c:extLst>
        </c:ser>
        <c:ser>
          <c:idx val="3"/>
          <c:order val="3"/>
          <c:tx>
            <c:strRef>
              <c:f>Disposition3Months!$E$1</c:f>
              <c:strCache>
                <c:ptCount val="1"/>
                <c:pt idx="0">
                  <c:v>Deceased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Disposition3Months!$E$2:$E$5</c:f>
              <c:numCache>
                <c:formatCode>0%</c:formatCode>
                <c:ptCount val="3"/>
                <c:pt idx="0">
                  <c:v>0.25714285714285712</c:v>
                </c:pt>
                <c:pt idx="1">
                  <c:v>0.1111111111111111</c:v>
                </c:pt>
                <c:pt idx="2">
                  <c:v>0.25806451612903225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D1-4FC4-B5F6-F505A34B413B}"/>
            </c:ext>
          </c:extLst>
        </c:ser>
        <c:ser>
          <c:idx val="4"/>
          <c:order val="4"/>
          <c:tx>
            <c:strRef>
              <c:f>Disposition3Months!$F$1</c:f>
              <c:strCache>
                <c:ptCount val="1"/>
                <c:pt idx="0">
                  <c:v>ALF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Disposition3Months!$A$2:$A$5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Disposition3Months!$F$2:$F$5</c:f>
              <c:numCache>
                <c:formatCode>0%</c:formatCode>
                <c:ptCount val="3"/>
                <c:pt idx="0">
                  <c:v>0.11428571428571428</c:v>
                </c:pt>
                <c:pt idx="1">
                  <c:v>0</c:v>
                </c:pt>
                <c:pt idx="2">
                  <c:v>6.4516129032258063E-2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D1-4FC4-B5F6-F505A34B41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78763312"/>
        <c:axId val="578761672"/>
      </c:barChart>
      <c:catAx>
        <c:axId val="57876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761672"/>
        <c:crosses val="autoZero"/>
        <c:auto val="1"/>
        <c:lblAlgn val="ctr"/>
        <c:lblOffset val="100"/>
        <c:noMultiLvlLbl val="0"/>
      </c:catAx>
      <c:valAx>
        <c:axId val="57876167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7876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16874405850784"/>
          <c:y val="0.84250399607222093"/>
          <c:w val="0.77566227517014918"/>
          <c:h val="9.8893097223606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accent5">
            <a:lumMod val="5000"/>
            <a:lumOff val="95000"/>
          </a:schemeClr>
        </a:gs>
        <a:gs pos="74000">
          <a:schemeClr val="accent5">
            <a:lumMod val="45000"/>
            <a:lumOff val="55000"/>
          </a:schemeClr>
        </a:gs>
        <a:gs pos="83000">
          <a:schemeClr val="accent5">
            <a:lumMod val="45000"/>
            <a:lumOff val="55000"/>
          </a:schemeClr>
        </a:gs>
        <a:gs pos="100000">
          <a:schemeClr val="accent5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[ScoreCardPivotTable.xlsx]30DayRehosp!PivotTable3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200" spc="0" baseline="0">
                <a:solidFill>
                  <a:sysClr val="windowText" lastClr="000000"/>
                </a:solidFill>
                <a:effectLst/>
              </a:rPr>
              <a:t>30-Day Rehospitilizations Overall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'30DayRehosp'!$B$1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'30DayRehosp'!$A$2:$A$11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'30DayRehosp'!$B$2:$B$11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5-4328-A8B1-B95DF1A1BE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72391944"/>
        <c:axId val="772395880"/>
      </c:barChart>
      <c:catAx>
        <c:axId val="77239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395880"/>
        <c:crosses val="autoZero"/>
        <c:auto val="1"/>
        <c:lblAlgn val="ctr"/>
        <c:lblOffset val="100"/>
        <c:noMultiLvlLbl val="0"/>
      </c:catAx>
      <c:valAx>
        <c:axId val="77239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alpha val="3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391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accent2">
            <a:lumMod val="5000"/>
            <a:lumOff val="95000"/>
          </a:schemeClr>
        </a:gs>
        <a:gs pos="74000">
          <a:schemeClr val="accent2">
            <a:lumMod val="45000"/>
            <a:lumOff val="55000"/>
          </a:schemeClr>
        </a:gs>
        <a:gs pos="83000">
          <a:schemeClr val="accent2">
            <a:lumMod val="45000"/>
            <a:lumOff val="55000"/>
          </a:schemeClr>
        </a:gs>
        <a:gs pos="100000">
          <a:schemeClr val="accent2">
            <a:lumMod val="30000"/>
            <a:lumOff val="70000"/>
          </a:schemeClr>
        </a:gs>
      </a:gsLst>
      <a:lin ang="5400000" scaled="1"/>
      <a:tileRect/>
    </a:gradFill>
    <a:ln>
      <a:solidFill>
        <a:schemeClr val="bg1">
          <a:lumMod val="85000"/>
        </a:schemeClr>
      </a:solidFill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5" Type="http://schemas.openxmlformats.org/officeDocument/2006/relationships/image" Target="../media/image1.png"/><Relationship Id="rId4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4.xml"/><Relationship Id="rId5" Type="http://schemas.openxmlformats.org/officeDocument/2006/relationships/image" Target="../media/image1.png"/><Relationship Id="rId4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12700</xdr:rowOff>
    </xdr:from>
    <xdr:to>
      <xdr:col>16</xdr:col>
      <xdr:colOff>374650</xdr:colOff>
      <xdr:row>16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A8D59A-BD2F-45C5-A882-67FDAA842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2</xdr:row>
      <xdr:rowOff>19050</xdr:rowOff>
    </xdr:from>
    <xdr:to>
      <xdr:col>12</xdr:col>
      <xdr:colOff>493903</xdr:colOff>
      <xdr:row>13</xdr:row>
      <xdr:rowOff>105664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D5F65B-1857-4CC4-8F02-E6F6F90A7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339725</xdr:colOff>
      <xdr:row>6</xdr:row>
      <xdr:rowOff>101600</xdr:rowOff>
    </xdr:from>
    <xdr:to>
      <xdr:col>10</xdr:col>
      <xdr:colOff>297053</xdr:colOff>
      <xdr:row>18</xdr:row>
      <xdr:rowOff>4064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FF4F93-0847-463C-8735-F642CEE71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23</xdr:row>
      <xdr:rowOff>31750</xdr:rowOff>
    </xdr:from>
    <xdr:to>
      <xdr:col>6</xdr:col>
      <xdr:colOff>554990</xdr:colOff>
      <xdr:row>33</xdr:row>
      <xdr:rowOff>107950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B2E8DBB6-876B-4002-B5AD-1989AFFA803A}"/>
            </a:ext>
          </a:extLst>
        </xdr:cNvPr>
        <xdr:cNvSpPr/>
      </xdr:nvSpPr>
      <xdr:spPr>
        <a:xfrm>
          <a:off x="6350" y="4267200"/>
          <a:ext cx="4206240" cy="1917700"/>
        </a:xfrm>
        <a:prstGeom prst="roundRect">
          <a:avLst/>
        </a:prstGeom>
        <a:gradFill flip="none" rotWithShape="1">
          <a:gsLst>
            <a:gs pos="99000">
              <a:schemeClr val="accent6">
                <a:lumMod val="20000"/>
                <a:lumOff val="80000"/>
              </a:schemeClr>
            </a:gs>
            <a:gs pos="100000">
              <a:schemeClr val="accent6"/>
            </a:gs>
          </a:gsLst>
          <a:lin ang="2700000" scaled="1"/>
          <a:tileRect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548640</xdr:colOff>
      <xdr:row>11</xdr:row>
      <xdr:rowOff>77470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EA964A-C27A-4684-AA25-82BCFB0B3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101600</xdr:rowOff>
    </xdr:from>
    <xdr:to>
      <xdr:col>6</xdr:col>
      <xdr:colOff>548640</xdr:colOff>
      <xdr:row>22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72E0D8-196C-4D0B-8182-533292D9E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565150</xdr:colOff>
      <xdr:row>0</xdr:row>
      <xdr:rowOff>0</xdr:rowOff>
    </xdr:from>
    <xdr:to>
      <xdr:col>13</xdr:col>
      <xdr:colOff>504190</xdr:colOff>
      <xdr:row>11</xdr:row>
      <xdr:rowOff>77470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7899259-F478-4CF5-BF1E-A4711E9E2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571500</xdr:colOff>
      <xdr:row>11</xdr:row>
      <xdr:rowOff>101600</xdr:rowOff>
    </xdr:from>
    <xdr:to>
      <xdr:col>13</xdr:col>
      <xdr:colOff>510540</xdr:colOff>
      <xdr:row>22</xdr:row>
      <xdr:rowOff>179070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F185A33-11FD-44A9-8BF7-512EB3E86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133350</xdr:colOff>
      <xdr:row>23</xdr:row>
      <xdr:rowOff>63500</xdr:rowOff>
    </xdr:from>
    <xdr:to>
      <xdr:col>5</xdr:col>
      <xdr:colOff>63500</xdr:colOff>
      <xdr:row>26</xdr:row>
      <xdr:rowOff>15681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76854C-D858-4555-BC6D-145031F7F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4298950"/>
          <a:ext cx="2368550" cy="504631"/>
        </a:xfrm>
        <a:prstGeom prst="rect">
          <a:avLst/>
        </a:prstGeom>
      </xdr:spPr>
    </xdr:pic>
    <xdr:clientData/>
  </xdr:twoCellAnchor>
  <xdr:twoCellAnchor>
    <xdr:from>
      <xdr:col>0</xdr:col>
      <xdr:colOff>368300</xdr:colOff>
      <xdr:row>25</xdr:row>
      <xdr:rowOff>171068</xdr:rowOff>
    </xdr:from>
    <xdr:to>
      <xdr:col>6</xdr:col>
      <xdr:colOff>234950</xdr:colOff>
      <xdr:row>32</xdr:row>
      <xdr:rowOff>161299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219DBB0-EA26-432D-BC08-53385E3D417C}"/>
            </a:ext>
          </a:extLst>
        </xdr:cNvPr>
        <xdr:cNvSpPr txBox="1"/>
      </xdr:nvSpPr>
      <xdr:spPr>
        <a:xfrm>
          <a:off x="368300" y="4774818"/>
          <a:ext cx="3524250" cy="1279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 b="1" i="0">
              <a:latin typeface="Eras Medium ITC" panose="020B0602030504020804" pitchFamily="34" charset="0"/>
            </a:rPr>
            <a:t>Category		Score	Goal</a:t>
          </a:r>
        </a:p>
        <a:p>
          <a:pPr algn="l"/>
          <a:r>
            <a:rPr lang="en-US" sz="1100">
              <a:latin typeface="Eras Medium ITC" panose="020B0602030504020804" pitchFamily="34" charset="0"/>
            </a:rPr>
            <a:t>Star</a:t>
          </a:r>
          <a:r>
            <a:rPr lang="en-US" sz="1100" baseline="0">
              <a:latin typeface="Eras Medium ITC" panose="020B0602030504020804" pitchFamily="34" charset="0"/>
            </a:rPr>
            <a:t> Rating		3	4</a:t>
          </a:r>
        </a:p>
        <a:p>
          <a:pPr algn="l"/>
          <a:r>
            <a:rPr lang="en-US" sz="1100" baseline="0">
              <a:latin typeface="Eras Medium ITC" panose="020B0602030504020804" pitchFamily="34" charset="0"/>
            </a:rPr>
            <a:t>Quality Rating		2	3</a:t>
          </a:r>
        </a:p>
        <a:p>
          <a:pPr algn="l"/>
          <a:r>
            <a:rPr lang="en-US" sz="1100" baseline="0">
              <a:latin typeface="Eras Medium ITC" panose="020B0602030504020804" pitchFamily="34" charset="0"/>
            </a:rPr>
            <a:t>Falls		23%	17%</a:t>
          </a:r>
        </a:p>
        <a:p>
          <a:pPr algn="l"/>
          <a:r>
            <a:rPr lang="en-US" sz="1100" baseline="0">
              <a:latin typeface="Eras Medium ITC" panose="020B0602030504020804" pitchFamily="34" charset="0"/>
            </a:rPr>
            <a:t>Staffing		4%	4%</a:t>
          </a:r>
        </a:p>
        <a:p>
          <a:pPr algn="l"/>
          <a:r>
            <a:rPr lang="en-US" sz="1100" baseline="0">
              <a:latin typeface="Eras Medium ITC" panose="020B0602030504020804" pitchFamily="34" charset="0"/>
            </a:rPr>
            <a:t>Resident Satisfaction	81%	84%</a:t>
          </a:r>
        </a:p>
        <a:p>
          <a:pPr algn="l"/>
          <a:r>
            <a:rPr lang="en-US" sz="1100" baseline="0">
              <a:latin typeface="Eras Medium ITC" panose="020B0602030504020804" pitchFamily="34" charset="0"/>
            </a:rPr>
            <a:t>Family Satisfaction	71%	81%</a:t>
          </a:r>
          <a:r>
            <a:rPr lang="en-US" sz="1100"/>
            <a:t>					</a:t>
          </a:r>
        </a:p>
      </xdr:txBody>
    </xdr:sp>
    <xdr:clientData/>
  </xdr:twoCellAnchor>
  <xdr:twoCellAnchor>
    <xdr:from>
      <xdr:col>6</xdr:col>
      <xdr:colOff>584200</xdr:colOff>
      <xdr:row>23</xdr:row>
      <xdr:rowOff>25400</xdr:rowOff>
    </xdr:from>
    <xdr:to>
      <xdr:col>13</xdr:col>
      <xdr:colOff>523240</xdr:colOff>
      <xdr:row>33</xdr:row>
      <xdr:rowOff>104140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58BCB5C-30E0-4845-9F37-E20B9F179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69850</xdr:colOff>
      <xdr:row>24</xdr:row>
      <xdr:rowOff>114300</xdr:rowOff>
    </xdr:from>
    <xdr:to>
      <xdr:col>13</xdr:col>
      <xdr:colOff>407935</xdr:colOff>
      <xdr:row>26</xdr:row>
      <xdr:rowOff>17521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517EF13B-6A8D-4CB9-A283-414159737037}"/>
            </a:ext>
          </a:extLst>
        </xdr:cNvPr>
        <xdr:cNvSpPr txBox="1"/>
      </xdr:nvSpPr>
      <xdr:spPr>
        <a:xfrm>
          <a:off x="4337050" y="4533900"/>
          <a:ext cx="3995685" cy="27152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1" baseline="0"/>
            <a:t>Discharge Disposition - Last 3 Months</a:t>
          </a:r>
          <a:endParaRPr lang="en-US" sz="1200" b="1"/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0.03056</cdr:x>
      <cdr:y>0.02778</cdr:y>
    </cdr:from>
    <cdr:to>
      <cdr:x>0.97639</cdr:x>
      <cdr:y>0.1443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701DA89-69F3-46B8-9F8A-9D491F745187}"/>
            </a:ext>
          </a:extLst>
        </cdr:cNvPr>
        <cdr:cNvSpPr txBox="1"/>
      </cdr:nvSpPr>
      <cdr:spPr>
        <a:xfrm xmlns:a="http://schemas.openxmlformats.org/drawingml/2006/main">
          <a:off x="129102" y="58679"/>
          <a:ext cx="3995685" cy="246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/>
            <a:t>Discharge</a:t>
          </a:r>
          <a:r>
            <a:rPr lang="en-US" sz="1200" b="1" baseline="0"/>
            <a:t> Disposition All Post Acute Patients - Q3</a:t>
          </a:r>
          <a:endParaRPr lang="en-US" sz="1200" b="1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244475</xdr:colOff>
      <xdr:row>1</xdr:row>
      <xdr:rowOff>146050</xdr:rowOff>
    </xdr:from>
    <xdr:to>
      <xdr:col>10</xdr:col>
      <xdr:colOff>201803</xdr:colOff>
      <xdr:row>13</xdr:row>
      <xdr:rowOff>48514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ACE666-2B02-47F5-803A-326CC8283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38100</xdr:rowOff>
    </xdr:from>
    <xdr:to>
      <xdr:col>6</xdr:col>
      <xdr:colOff>548640</xdr:colOff>
      <xdr:row>33</xdr:row>
      <xdr:rowOff>101600</xdr:rowOff>
    </xdr:to>
    <xdr:sp macro="" textlink="">
      <xdr:nvSpPr>
        <xdr:cNvPr id="13" name="Rectangle: Rounded Corners 12">
          <a:extLst>
            <a:ext uri="{FF2B5EF4-FFF2-40B4-BE49-F238E27FC236}">
              <a16:creationId xmlns:a16="http://schemas.microsoft.com/office/drawing/2014/main" id="{FF479C13-F5AD-46EE-A28D-FB2F7D66653B}"/>
            </a:ext>
          </a:extLst>
        </xdr:cNvPr>
        <xdr:cNvSpPr/>
      </xdr:nvSpPr>
      <xdr:spPr>
        <a:xfrm>
          <a:off x="0" y="4273550"/>
          <a:ext cx="4206240" cy="1917700"/>
        </a:xfrm>
        <a:prstGeom prst="roundRect">
          <a:avLst/>
        </a:prstGeom>
        <a:gradFill flip="none" rotWithShape="1">
          <a:gsLst>
            <a:gs pos="99000">
              <a:schemeClr val="accent6">
                <a:lumMod val="20000"/>
                <a:lumOff val="80000"/>
              </a:schemeClr>
            </a:gs>
            <a:gs pos="100000">
              <a:schemeClr val="accent6"/>
            </a:gs>
          </a:gsLst>
          <a:lin ang="2700000" scaled="1"/>
          <a:tileRect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565150</xdr:colOff>
      <xdr:row>0</xdr:row>
      <xdr:rowOff>12700</xdr:rowOff>
    </xdr:from>
    <xdr:to>
      <xdr:col>13</xdr:col>
      <xdr:colOff>504190</xdr:colOff>
      <xdr:row>11</xdr:row>
      <xdr:rowOff>90170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6E13CB-B07F-41EC-BF06-56F7E8B5C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12700</xdr:rowOff>
    </xdr:from>
    <xdr:to>
      <xdr:col>6</xdr:col>
      <xdr:colOff>548640</xdr:colOff>
      <xdr:row>11</xdr:row>
      <xdr:rowOff>90170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E508FA-210E-4AF3-BC68-1A9D91850D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</xdr:row>
      <xdr:rowOff>101600</xdr:rowOff>
    </xdr:from>
    <xdr:to>
      <xdr:col>6</xdr:col>
      <xdr:colOff>548640</xdr:colOff>
      <xdr:row>22</xdr:row>
      <xdr:rowOff>179070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B226A24-8205-44BD-8E87-BC15201B1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571500</xdr:colOff>
      <xdr:row>11</xdr:row>
      <xdr:rowOff>107950</xdr:rowOff>
    </xdr:from>
    <xdr:to>
      <xdr:col>13</xdr:col>
      <xdr:colOff>510540</xdr:colOff>
      <xdr:row>23</xdr:row>
      <xdr:rowOff>1270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520ABC-5365-4B03-B1B4-1038707C3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23</xdr:row>
      <xdr:rowOff>114300</xdr:rowOff>
    </xdr:from>
    <xdr:to>
      <xdr:col>5</xdr:col>
      <xdr:colOff>101600</xdr:colOff>
      <xdr:row>26</xdr:row>
      <xdr:rowOff>60717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AB07BDE-6399-4B10-A540-E1F18A966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4349750"/>
          <a:ext cx="2368550" cy="511567"/>
        </a:xfrm>
        <a:prstGeom prst="rect">
          <a:avLst/>
        </a:prstGeom>
      </xdr:spPr>
    </xdr:pic>
    <xdr:clientData/>
  </xdr:twoCellAnchor>
  <xdr:twoCellAnchor>
    <xdr:from>
      <xdr:col>0</xdr:col>
      <xdr:colOff>406400</xdr:colOff>
      <xdr:row>26</xdr:row>
      <xdr:rowOff>31559</xdr:rowOff>
    </xdr:from>
    <xdr:to>
      <xdr:col>6</xdr:col>
      <xdr:colOff>273050</xdr:colOff>
      <xdr:row>33</xdr:row>
      <xdr:rowOff>39374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674A6A5-0017-4145-99B7-0F2EEE479A85}"/>
            </a:ext>
          </a:extLst>
        </xdr:cNvPr>
        <xdr:cNvSpPr txBox="1"/>
      </xdr:nvSpPr>
      <xdr:spPr>
        <a:xfrm>
          <a:off x="406400" y="4832159"/>
          <a:ext cx="3524250" cy="1296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 b="1" i="0">
              <a:latin typeface="Eras Medium ITC" panose="020B0602030504020804" pitchFamily="34" charset="0"/>
            </a:rPr>
            <a:t>Category		Score	Goal</a:t>
          </a:r>
        </a:p>
        <a:p>
          <a:pPr algn="l"/>
          <a:r>
            <a:rPr lang="en-US" sz="1100">
              <a:latin typeface="Eras Medium ITC" panose="020B0602030504020804" pitchFamily="34" charset="0"/>
            </a:rPr>
            <a:t>Star</a:t>
          </a:r>
          <a:r>
            <a:rPr lang="en-US" sz="1100" baseline="0">
              <a:latin typeface="Eras Medium ITC" panose="020B0602030504020804" pitchFamily="34" charset="0"/>
            </a:rPr>
            <a:t> Rating		3	4</a:t>
          </a:r>
        </a:p>
        <a:p>
          <a:pPr algn="l"/>
          <a:r>
            <a:rPr lang="en-US" sz="1100" baseline="0">
              <a:latin typeface="Eras Medium ITC" panose="020B0602030504020804" pitchFamily="34" charset="0"/>
            </a:rPr>
            <a:t>Quality Rating		2	3</a:t>
          </a:r>
        </a:p>
        <a:p>
          <a:pPr algn="l"/>
          <a:r>
            <a:rPr lang="en-US" sz="1100" baseline="0">
              <a:latin typeface="Eras Medium ITC" panose="020B0602030504020804" pitchFamily="34" charset="0"/>
            </a:rPr>
            <a:t>Falls		23%	17%</a:t>
          </a:r>
        </a:p>
        <a:p>
          <a:pPr algn="l"/>
          <a:r>
            <a:rPr lang="en-US" sz="1100" baseline="0">
              <a:latin typeface="Eras Medium ITC" panose="020B0602030504020804" pitchFamily="34" charset="0"/>
            </a:rPr>
            <a:t>Staffing		4%	4%</a:t>
          </a:r>
        </a:p>
        <a:p>
          <a:pPr algn="l"/>
          <a:r>
            <a:rPr lang="en-US" sz="1100" baseline="0">
              <a:latin typeface="Eras Medium ITC" panose="020B0602030504020804" pitchFamily="34" charset="0"/>
            </a:rPr>
            <a:t>Resident Satisfaction	81%	84%</a:t>
          </a:r>
        </a:p>
        <a:p>
          <a:pPr algn="l"/>
          <a:r>
            <a:rPr lang="en-US" sz="1100" baseline="0">
              <a:latin typeface="Eras Medium ITC" panose="020B0602030504020804" pitchFamily="34" charset="0"/>
            </a:rPr>
            <a:t>Family Satisfaction	71%	81%</a:t>
          </a:r>
          <a:r>
            <a:rPr lang="en-US" sz="1100"/>
            <a:t>					</a:t>
          </a:r>
        </a:p>
      </xdr:txBody>
    </xdr:sp>
    <xdr:clientData/>
  </xdr:twoCellAnchor>
  <xdr:twoCellAnchor>
    <xdr:from>
      <xdr:col>6</xdr:col>
      <xdr:colOff>590550</xdr:colOff>
      <xdr:row>23</xdr:row>
      <xdr:rowOff>25400</xdr:rowOff>
    </xdr:from>
    <xdr:to>
      <xdr:col>13</xdr:col>
      <xdr:colOff>529590</xdr:colOff>
      <xdr:row>33</xdr:row>
      <xdr:rowOff>91440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4347EF6-06BF-47E2-9A2C-05CCF0FB8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336550</xdr:colOff>
      <xdr:row>24</xdr:row>
      <xdr:rowOff>12700</xdr:rowOff>
    </xdr:from>
    <xdr:to>
      <xdr:col>13</xdr:col>
      <xdr:colOff>323850</xdr:colOff>
      <xdr:row>25</xdr:row>
      <xdr:rowOff>50800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C8C638A-3F6B-41F3-9C11-CA96488C3052}"/>
            </a:ext>
          </a:extLst>
        </xdr:cNvPr>
        <xdr:cNvSpPr txBox="1"/>
      </xdr:nvSpPr>
      <xdr:spPr>
        <a:xfrm>
          <a:off x="4603750" y="4445000"/>
          <a:ext cx="3644900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Discharge Disposition - Last 3 Months</a:t>
          </a:r>
          <a:endParaRPr lang="en-US" sz="1200" b="1">
            <a:effectLst/>
          </a:endParaRPr>
        </a:p>
        <a:p>
          <a:endParaRPr lang="en-US" sz="1100"/>
        </a:p>
      </xdr:txBody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0.03056</cdr:x>
      <cdr:y>0.01876</cdr:y>
    </cdr:from>
    <cdr:to>
      <cdr:x>0.97639</cdr:x>
      <cdr:y>0.13528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701DA89-69F3-46B8-9F8A-9D491F745187}"/>
            </a:ext>
          </a:extLst>
        </cdr:cNvPr>
        <cdr:cNvSpPr txBox="1"/>
      </cdr:nvSpPr>
      <cdr:spPr>
        <a:xfrm xmlns:a="http://schemas.openxmlformats.org/drawingml/2006/main">
          <a:off x="129102" y="39629"/>
          <a:ext cx="3995685" cy="246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/>
            <a:t>Discharge</a:t>
          </a:r>
          <a:r>
            <a:rPr lang="en-US" sz="1200" b="1" baseline="0"/>
            <a:t> Disposition All Post Acute Patients - Q3</a:t>
          </a:r>
          <a:endParaRPr lang="en-US" sz="1200" b="1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B9B4DB-2E4D-467A-9343-D4EA98575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E58817-4786-4727-AA49-866D82EA2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4</xdr:row>
      <xdr:rowOff>114300</xdr:rowOff>
    </xdr:from>
    <xdr:to>
      <xdr:col>17</xdr:col>
      <xdr:colOff>88900</xdr:colOff>
      <xdr:row>19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3178AD-1642-4785-855F-EF7D51B8A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0.03056</cdr:x>
      <cdr:y>0.02778</cdr:y>
    </cdr:from>
    <cdr:to>
      <cdr:x>0.97639</cdr:x>
      <cdr:y>0.11806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701DA89-69F3-46B8-9F8A-9D491F745187}"/>
            </a:ext>
          </a:extLst>
        </cdr:cNvPr>
        <cdr:cNvSpPr txBox="1"/>
      </cdr:nvSpPr>
      <cdr:spPr>
        <a:xfrm xmlns:a="http://schemas.openxmlformats.org/drawingml/2006/main">
          <a:off x="139700" y="76200"/>
          <a:ext cx="43243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/>
            <a:t>DISCHARGE</a:t>
          </a:r>
          <a:r>
            <a:rPr lang="en-US" sz="1200" baseline="0"/>
            <a:t> DISPOSITION ALL POST ACUTE PATIENTS - Q3</a:t>
          </a:r>
          <a:endParaRPr lang="en-US" sz="12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177800</xdr:rowOff>
    </xdr:from>
    <xdr:to>
      <xdr:col>6</xdr:col>
      <xdr:colOff>548640</xdr:colOff>
      <xdr:row>33</xdr:row>
      <xdr:rowOff>165100</xdr:rowOff>
    </xdr:to>
    <xdr:sp macro="" textlink="">
      <xdr:nvSpPr>
        <xdr:cNvPr id="19" name="Rectangle: Rounded Corners 18">
          <a:extLst>
            <a:ext uri="{FF2B5EF4-FFF2-40B4-BE49-F238E27FC236}">
              <a16:creationId xmlns:a16="http://schemas.microsoft.com/office/drawing/2014/main" id="{7C7B8FB5-9402-45FD-9BD3-23B4C0020FDB}"/>
            </a:ext>
          </a:extLst>
        </xdr:cNvPr>
        <xdr:cNvSpPr/>
      </xdr:nvSpPr>
      <xdr:spPr>
        <a:xfrm>
          <a:off x="0" y="4413250"/>
          <a:ext cx="4206240" cy="1917700"/>
        </a:xfrm>
        <a:prstGeom prst="roundRect">
          <a:avLst/>
        </a:prstGeom>
        <a:gradFill flip="none" rotWithShape="1">
          <a:gsLst>
            <a:gs pos="99000">
              <a:schemeClr val="accent6">
                <a:lumMod val="20000"/>
                <a:lumOff val="80000"/>
              </a:schemeClr>
            </a:gs>
            <a:gs pos="100000">
              <a:schemeClr val="accent6"/>
            </a:gs>
          </a:gsLst>
          <a:lin ang="2700000" scaled="1"/>
          <a:tileRect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107950</xdr:rowOff>
    </xdr:from>
    <xdr:to>
      <xdr:col>6</xdr:col>
      <xdr:colOff>548640</xdr:colOff>
      <xdr:row>12</xdr:row>
      <xdr:rowOff>1270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FD8E6C-D027-4E11-B8B4-17400FA60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44450</xdr:rowOff>
    </xdr:from>
    <xdr:to>
      <xdr:col>6</xdr:col>
      <xdr:colOff>548640</xdr:colOff>
      <xdr:row>23</xdr:row>
      <xdr:rowOff>121920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8D0B35-8920-4D5F-9858-751A0F5C1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584200</xdr:colOff>
      <xdr:row>12</xdr:row>
      <xdr:rowOff>44450</xdr:rowOff>
    </xdr:from>
    <xdr:to>
      <xdr:col>13</xdr:col>
      <xdr:colOff>523240</xdr:colOff>
      <xdr:row>23</xdr:row>
      <xdr:rowOff>121920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519B154-E26B-4631-B268-CB0354B90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107950</xdr:colOff>
      <xdr:row>23</xdr:row>
      <xdr:rowOff>171450</xdr:rowOff>
    </xdr:from>
    <xdr:to>
      <xdr:col>5</xdr:col>
      <xdr:colOff>114300</xdr:colOff>
      <xdr:row>26</xdr:row>
      <xdr:rowOff>136943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FE6C46F-735D-467F-9812-5FFC6C7CC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" y="4406900"/>
          <a:ext cx="2444750" cy="530643"/>
        </a:xfrm>
        <a:prstGeom prst="rect">
          <a:avLst/>
        </a:prstGeom>
      </xdr:spPr>
    </xdr:pic>
    <xdr:clientData/>
  </xdr:twoCellAnchor>
  <xdr:twoCellAnchor>
    <xdr:from>
      <xdr:col>0</xdr:col>
      <xdr:colOff>298450</xdr:colOff>
      <xdr:row>26</xdr:row>
      <xdr:rowOff>151147</xdr:rowOff>
    </xdr:from>
    <xdr:to>
      <xdr:col>6</xdr:col>
      <xdr:colOff>165100</xdr:colOff>
      <xdr:row>33</xdr:row>
      <xdr:rowOff>131120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F86CF57-F072-41E6-B246-BB4B5A9E7B73}"/>
            </a:ext>
          </a:extLst>
        </xdr:cNvPr>
        <xdr:cNvSpPr txBox="1"/>
      </xdr:nvSpPr>
      <xdr:spPr>
        <a:xfrm>
          <a:off x="298450" y="4951747"/>
          <a:ext cx="3524250" cy="1345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 b="1" i="0">
              <a:latin typeface="Eras Medium ITC" panose="020B0602030504020804" pitchFamily="34" charset="0"/>
            </a:rPr>
            <a:t>Category		Score	Goal</a:t>
          </a:r>
        </a:p>
        <a:p>
          <a:pPr algn="l"/>
          <a:r>
            <a:rPr lang="en-US" sz="1100">
              <a:latin typeface="Eras Medium ITC" panose="020B0602030504020804" pitchFamily="34" charset="0"/>
            </a:rPr>
            <a:t>Star</a:t>
          </a:r>
          <a:r>
            <a:rPr lang="en-US" sz="1100" baseline="0">
              <a:latin typeface="Eras Medium ITC" panose="020B0602030504020804" pitchFamily="34" charset="0"/>
            </a:rPr>
            <a:t> Rating		3	4</a:t>
          </a:r>
        </a:p>
        <a:p>
          <a:pPr algn="l"/>
          <a:r>
            <a:rPr lang="en-US" sz="1100" baseline="0">
              <a:latin typeface="Eras Medium ITC" panose="020B0602030504020804" pitchFamily="34" charset="0"/>
            </a:rPr>
            <a:t>Quality Rating		2	3</a:t>
          </a:r>
        </a:p>
        <a:p>
          <a:pPr algn="l"/>
          <a:r>
            <a:rPr lang="en-US" sz="1100" baseline="0">
              <a:latin typeface="Eras Medium ITC" panose="020B0602030504020804" pitchFamily="34" charset="0"/>
            </a:rPr>
            <a:t>Falls		23%	17%</a:t>
          </a:r>
        </a:p>
        <a:p>
          <a:pPr algn="l"/>
          <a:r>
            <a:rPr lang="en-US" sz="1100" baseline="0">
              <a:latin typeface="Eras Medium ITC" panose="020B0602030504020804" pitchFamily="34" charset="0"/>
            </a:rPr>
            <a:t>Staffing		4%	4%</a:t>
          </a:r>
        </a:p>
        <a:p>
          <a:pPr algn="l"/>
          <a:r>
            <a:rPr lang="en-US" sz="1100" baseline="0">
              <a:latin typeface="Eras Medium ITC" panose="020B0602030504020804" pitchFamily="34" charset="0"/>
            </a:rPr>
            <a:t>Resident Satisfaction	81%	84%</a:t>
          </a:r>
        </a:p>
        <a:p>
          <a:pPr algn="l"/>
          <a:r>
            <a:rPr lang="en-US" sz="1100" baseline="0">
              <a:latin typeface="Eras Medium ITC" panose="020B0602030504020804" pitchFamily="34" charset="0"/>
            </a:rPr>
            <a:t>Family Satisfaction	71%	81%</a:t>
          </a:r>
          <a:r>
            <a:rPr lang="en-US" sz="1100"/>
            <a:t>					</a:t>
          </a:r>
        </a:p>
      </xdr:txBody>
    </xdr:sp>
    <xdr:clientData/>
  </xdr:twoCellAnchor>
  <xdr:twoCellAnchor>
    <xdr:from>
      <xdr:col>6</xdr:col>
      <xdr:colOff>577850</xdr:colOff>
      <xdr:row>23</xdr:row>
      <xdr:rowOff>165100</xdr:rowOff>
    </xdr:from>
    <xdr:to>
      <xdr:col>13</xdr:col>
      <xdr:colOff>516890</xdr:colOff>
      <xdr:row>33</xdr:row>
      <xdr:rowOff>158750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8DD39B9-1606-4D15-B9EF-7008FD032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76200</xdr:colOff>
      <xdr:row>23</xdr:row>
      <xdr:rowOff>177800</xdr:rowOff>
    </xdr:from>
    <xdr:to>
      <xdr:col>13</xdr:col>
      <xdr:colOff>414285</xdr:colOff>
      <xdr:row>25</xdr:row>
      <xdr:rowOff>81021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B260ACFD-1E72-4B00-AE5A-A1FE0D6413BA}"/>
            </a:ext>
          </a:extLst>
        </xdr:cNvPr>
        <xdr:cNvSpPr txBox="1"/>
      </xdr:nvSpPr>
      <xdr:spPr>
        <a:xfrm>
          <a:off x="4343400" y="4413250"/>
          <a:ext cx="3995685" cy="27152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1" baseline="0"/>
            <a:t>Discharge Disposition All Post Acute Patients - By Month</a:t>
          </a:r>
          <a:endParaRPr lang="en-US" sz="1200" b="1"/>
        </a:p>
      </xdr:txBody>
    </xdr:sp>
    <xdr:clientData/>
  </xdr:twoCellAnchor>
  <xdr:twoCellAnchor>
    <xdr:from>
      <xdr:col>6</xdr:col>
      <xdr:colOff>590550</xdr:colOff>
      <xdr:row>0</xdr:row>
      <xdr:rowOff>107950</xdr:rowOff>
    </xdr:from>
    <xdr:to>
      <xdr:col>13</xdr:col>
      <xdr:colOff>529590</xdr:colOff>
      <xdr:row>12</xdr:row>
      <xdr:rowOff>1270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E2ED2A0-1681-4DE9-895F-5DA7F2C80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0.03056</cdr:x>
      <cdr:y>0.02778</cdr:y>
    </cdr:from>
    <cdr:to>
      <cdr:x>0.97639</cdr:x>
      <cdr:y>0.15633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701DA89-69F3-46B8-9F8A-9D491F745187}"/>
            </a:ext>
          </a:extLst>
        </cdr:cNvPr>
        <cdr:cNvSpPr txBox="1"/>
      </cdr:nvSpPr>
      <cdr:spPr>
        <a:xfrm xmlns:a="http://schemas.openxmlformats.org/drawingml/2006/main">
          <a:off x="129102" y="58679"/>
          <a:ext cx="3995685" cy="271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 baseline="0"/>
            <a:t>Discharge Disposition All Post Acute Patients - Q3</a:t>
          </a:r>
          <a:endParaRPr lang="en-US" sz="1200" b="1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5</xdr:row>
      <xdr:rowOff>146050</xdr:rowOff>
    </xdr:from>
    <xdr:to>
      <xdr:col>12</xdr:col>
      <xdr:colOff>90678</xdr:colOff>
      <xdr:row>17</xdr:row>
      <xdr:rowOff>48514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164345-A2A3-4712-9ADE-BD50E5696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457200</xdr:colOff>
      <xdr:row>6</xdr:row>
      <xdr:rowOff>88900</xdr:rowOff>
    </xdr:from>
    <xdr:to>
      <xdr:col>11</xdr:col>
      <xdr:colOff>490485</xdr:colOff>
      <xdr:row>7</xdr:row>
      <xdr:rowOff>176271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745BE1CC-FDF7-4972-BAC3-E846381FBED2}"/>
            </a:ext>
          </a:extLst>
        </xdr:cNvPr>
        <xdr:cNvSpPr txBox="1"/>
      </xdr:nvSpPr>
      <xdr:spPr>
        <a:xfrm>
          <a:off x="3346450" y="1193800"/>
          <a:ext cx="3995685" cy="27152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1" baseline="0"/>
            <a:t>Discharge Disposition All Post Acute Patients - By Month</a:t>
          </a:r>
          <a:endParaRPr lang="en-US" sz="12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130175</xdr:colOff>
      <xdr:row>12</xdr:row>
      <xdr:rowOff>120650</xdr:rowOff>
    </xdr:from>
    <xdr:to>
      <xdr:col>4</xdr:col>
      <xdr:colOff>1122553</xdr:colOff>
      <xdr:row>24</xdr:row>
      <xdr:rowOff>23114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38DBB9-D241-468F-A8C1-F7EE656A1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wner" refreshedDate="43378.560838194448" createdVersion="6" refreshedVersion="6" minRefreshableVersion="3" recordCount="16" xr:uid="{0224B6B8-5C8F-48CF-BDEF-71F80484D788}">
  <cacheSource type="worksheet">
    <worksheetSource ref="A1:AA17" sheet="PivotData"/>
  </cacheSource>
  <cacheFields count="27">
    <cacheField name="Month" numFmtId="0">
      <sharedItems count="16">
        <s v="Jan"/>
        <s v="Feb"/>
        <s v="Mar"/>
        <s v="Q1 Totals"/>
        <s v="Apr"/>
        <s v="May"/>
        <s v="Jun"/>
        <s v="Q2 Totals"/>
        <s v="Jul"/>
        <s v="Aug"/>
        <s v="Sep"/>
        <s v="Q3 Totals"/>
        <s v="Oct"/>
        <s v="Nov"/>
        <s v="Dec"/>
        <s v="Q4 Totals"/>
      </sharedItems>
    </cacheField>
    <cacheField name="Admissions Overall" numFmtId="0">
      <sharedItems containsString="0" containsBlank="1" containsNumber="1" containsInteger="1" minValue="17" maxValue="232"/>
    </cacheField>
    <cacheField name="Referrals Overall" numFmtId="0">
      <sharedItems containsString="0" containsBlank="1" containsNumber="1" containsInteger="1" minValue="29" maxValue="320"/>
    </cacheField>
    <cacheField name="Admissions St. Luke's" numFmtId="0">
      <sharedItems containsString="0" containsBlank="1" containsNumber="1" containsInteger="1" minValue="6" maxValue="87"/>
    </cacheField>
    <cacheField name="Referrals St. Luke's" numFmtId="0">
      <sharedItems containsString="0" containsBlank="1" containsNumber="1" containsInteger="1" minValue="9" maxValue="156"/>
    </cacheField>
    <cacheField name="Admissions Essentia" numFmtId="0">
      <sharedItems containsString="0" containsBlank="1" containsNumber="1" containsInteger="1" minValue="4" maxValue="70"/>
    </cacheField>
    <cacheField name="Referrals Essentia" numFmtId="0">
      <sharedItems containsString="0" containsBlank="1" containsNumber="1" containsInteger="1" minValue="14" maxValue="136"/>
    </cacheField>
    <cacheField name="Average _x000a_Length of Stay" numFmtId="0">
      <sharedItems containsString="0" containsBlank="1" containsNumber="1" minValue="7.31" maxValue="66.64"/>
    </cacheField>
    <cacheField name="30-Day Rehosp Overall" numFmtId="0">
      <sharedItems containsString="0" containsBlank="1" containsNumber="1" containsInteger="1" minValue="2" maxValue="15"/>
    </cacheField>
    <cacheField name="30-Day Rehosp _x000a_St. Luke's" numFmtId="0">
      <sharedItems containsString="0" containsBlank="1" containsNumber="1" containsInteger="1" minValue="0" maxValue="10"/>
    </cacheField>
    <cacheField name="30-Day Rehosp Essentia" numFmtId="0">
      <sharedItems containsString="0" containsBlank="1" containsNumber="1" containsInteger="1" minValue="0" maxValue="6"/>
    </cacheField>
    <cacheField name="Hm w/Serv" numFmtId="0">
      <sharedItems containsString="0" containsBlank="1" containsNumber="1" containsInteger="1" minValue="4" maxValue="35"/>
    </cacheField>
    <cacheField name="Hm w/Serv %" numFmtId="0">
      <sharedItems containsMixedTypes="1" containsNumber="1" minValue="0.2" maxValue="0.40740740740740738"/>
    </cacheField>
    <cacheField name="Hm w/o Serv" numFmtId="0">
      <sharedItems containsString="0" containsBlank="1" containsNumber="1" containsInteger="1" minValue="2" maxValue="23"/>
    </cacheField>
    <cacheField name="Hm w/o Serv % " numFmtId="0">
      <sharedItems containsMixedTypes="1" containsNumber="1" minValue="7.407407407407407E-2" maxValue="0.33333333333333331"/>
    </cacheField>
    <cacheField name="SNF External" numFmtId="0">
      <sharedItems containsString="0" containsBlank="1" containsNumber="1" containsInteger="1" minValue="0" maxValue="4"/>
    </cacheField>
    <cacheField name="SNF External %" numFmtId="0">
      <sharedItems containsMixedTypes="1" containsNumber="1" minValue="0" maxValue="7.407407407407407E-2"/>
    </cacheField>
    <cacheField name="SNF Internal" numFmtId="0">
      <sharedItems containsString="0" containsBlank="1" containsNumber="1" containsInteger="1" minValue="0" maxValue="9"/>
    </cacheField>
    <cacheField name="SNF Internal %" numFmtId="0">
      <sharedItems containsMixedTypes="1" containsNumber="1" minValue="0" maxValue="0.15789473684210525"/>
    </cacheField>
    <cacheField name="ALF Sum" numFmtId="0">
      <sharedItems containsString="0" containsBlank="1" containsNumber="1" containsInteger="1" minValue="0" maxValue="14"/>
    </cacheField>
    <cacheField name="ALF%" numFmtId="0">
      <sharedItems containsMixedTypes="1" containsNumber="1" minValue="0" maxValue="0.27272727272727271"/>
    </cacheField>
    <cacheField name="Dec Sum" numFmtId="0">
      <sharedItems containsString="0" containsBlank="1" containsNumber="1" containsInteger="1" minValue="1" maxValue="20"/>
    </cacheField>
    <cacheField name="Deceased %" numFmtId="0">
      <sharedItems containsMixedTypes="1" containsNumber="1" minValue="7.6923076923076927E-2" maxValue="0.25806451612903225"/>
    </cacheField>
    <cacheField name="Hosp Sum" numFmtId="0">
      <sharedItems containsString="0" containsBlank="1" containsNumber="1" containsInteger="1" minValue="1" maxValue="9"/>
    </cacheField>
    <cacheField name="Hosp %" numFmtId="0">
      <sharedItems containsMixedTypes="1" containsNumber="1" minValue="6.4516129032258063E-2" maxValue="0.14814814814814814"/>
    </cacheField>
    <cacheField name="Total " numFmtId="0">
      <sharedItems containsSemiMixedTypes="0" containsString="0" containsNumber="1" containsInteger="1" minValue="0" maxValue="93"/>
    </cacheField>
    <cacheField name="Total %" numFmtId="9">
      <sharedItems containsMixedTypes="1" containsNumber="1" minValue="0.99999999999999989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n v="57"/>
    <n v="73"/>
    <n v="20"/>
    <n v="31"/>
    <n v="15"/>
    <n v="27"/>
    <n v="9.7799999999999994"/>
    <n v="3"/>
    <n v="2"/>
    <n v="1"/>
    <n v="5"/>
    <n v="0.2"/>
    <n v="5"/>
    <n v="0.2"/>
    <n v="1"/>
    <n v="0.04"/>
    <n v="2"/>
    <n v="0.08"/>
    <n v="3"/>
    <n v="0.12"/>
    <n v="6"/>
    <n v="0.24"/>
    <n v="3"/>
    <n v="0.12"/>
    <n v="25"/>
    <n v="1"/>
  </r>
  <r>
    <x v="1"/>
    <n v="48"/>
    <n v="67"/>
    <n v="17"/>
    <n v="26"/>
    <n v="15"/>
    <n v="26"/>
    <n v="7.96"/>
    <n v="4"/>
    <n v="3"/>
    <n v="1"/>
    <n v="6"/>
    <n v="0.31578947368421051"/>
    <n v="3"/>
    <n v="0.15789473684210525"/>
    <n v="1"/>
    <n v="5.2631578947368418E-2"/>
    <n v="3"/>
    <n v="0.15789473684210525"/>
    <n v="2"/>
    <n v="0.10526315789473684"/>
    <n v="2"/>
    <n v="0.10526315789473684"/>
    <n v="2"/>
    <n v="0.10526315789473684"/>
    <n v="19"/>
    <n v="0.99999999999999989"/>
  </r>
  <r>
    <x v="2"/>
    <n v="32"/>
    <n v="58"/>
    <n v="14"/>
    <n v="26"/>
    <n v="4"/>
    <n v="14"/>
    <n v="9.8800000000000008"/>
    <n v="4"/>
    <n v="0"/>
    <n v="4"/>
    <n v="7"/>
    <n v="0.25925925925925924"/>
    <n v="2"/>
    <n v="7.407407407407407E-2"/>
    <n v="2"/>
    <n v="7.407407407407407E-2"/>
    <n v="4"/>
    <n v="0.14814814814814814"/>
    <n v="5"/>
    <n v="0.18518518518518517"/>
    <n v="3"/>
    <n v="0.1111111111111111"/>
    <n v="4"/>
    <n v="0.14814814814814814"/>
    <n v="27"/>
    <n v="1"/>
  </r>
  <r>
    <x v="3"/>
    <n v="137"/>
    <n v="198"/>
    <n v="51"/>
    <n v="83"/>
    <n v="34"/>
    <n v="67"/>
    <n v="27.619999999999997"/>
    <n v="11"/>
    <n v="5"/>
    <n v="6"/>
    <n v="18"/>
    <n v="0.25352112676056338"/>
    <n v="10"/>
    <n v="0.14084507042253522"/>
    <n v="4"/>
    <n v="5.6338028169014086E-2"/>
    <n v="9"/>
    <n v="0.12676056338028169"/>
    <n v="10"/>
    <n v="0.14084507042253522"/>
    <n v="11"/>
    <n v="0.15492957746478872"/>
    <n v="9"/>
    <n v="0.12676056338028169"/>
    <n v="71"/>
    <n v="1"/>
  </r>
  <r>
    <x v="4"/>
    <n v="57"/>
    <n v="67"/>
    <n v="18"/>
    <n v="24"/>
    <n v="16"/>
    <n v="25"/>
    <n v="7.31"/>
    <n v="5"/>
    <n v="3"/>
    <n v="2"/>
    <n v="4"/>
    <n v="0.30769230769230771"/>
    <n v="4"/>
    <n v="0.30769230769230771"/>
    <n v="0"/>
    <n v="0"/>
    <n v="0"/>
    <n v="0"/>
    <n v="3"/>
    <n v="0.23076923076923078"/>
    <n v="1"/>
    <n v="7.6923076923076927E-2"/>
    <n v="1"/>
    <n v="7.6923076923076927E-2"/>
    <n v="13"/>
    <n v="1"/>
  </r>
  <r>
    <x v="5"/>
    <n v="51"/>
    <n v="72"/>
    <n v="20"/>
    <n v="38"/>
    <n v="15"/>
    <n v="26"/>
    <n v="11.26"/>
    <n v="5"/>
    <n v="5"/>
    <n v="0"/>
    <n v="5"/>
    <n v="0.22727272727272727"/>
    <n v="4"/>
    <n v="0.18181818181818182"/>
    <n v="0"/>
    <n v="0"/>
    <n v="0"/>
    <n v="0"/>
    <n v="6"/>
    <n v="0.27272727272727271"/>
    <n v="4"/>
    <n v="0.18181818181818182"/>
    <n v="3"/>
    <n v="0.13636363636363635"/>
    <n v="22"/>
    <n v="0.99999999999999989"/>
  </r>
  <r>
    <x v="6"/>
    <n v="45"/>
    <n v="62"/>
    <n v="19"/>
    <n v="27"/>
    <n v="12"/>
    <n v="20"/>
    <n v="11.29"/>
    <n v="5"/>
    <n v="2"/>
    <n v="3"/>
    <n v="6"/>
    <n v="0.2857142857142857"/>
    <n v="3"/>
    <n v="0.14285714285714285"/>
    <n v="0"/>
    <n v="0"/>
    <n v="0"/>
    <n v="0"/>
    <n v="5"/>
    <n v="0.23809523809523808"/>
    <n v="5"/>
    <n v="0.23809523809523808"/>
    <n v="2"/>
    <n v="9.5238095238095233E-2"/>
    <n v="21"/>
    <n v="0.99999999999999989"/>
  </r>
  <r>
    <x v="7"/>
    <n v="153"/>
    <n v="201"/>
    <n v="57"/>
    <n v="89"/>
    <n v="43"/>
    <n v="71"/>
    <n v="29.86"/>
    <n v="15"/>
    <n v="10"/>
    <n v="5"/>
    <n v="15"/>
    <n v="0.26785714285714285"/>
    <n v="11"/>
    <n v="0.19642857142857142"/>
    <n v="0"/>
    <n v="0"/>
    <n v="0"/>
    <n v="0"/>
    <n v="14"/>
    <n v="0.25"/>
    <n v="10"/>
    <n v="0.17857142857142858"/>
    <n v="6"/>
    <n v="0.10714285714285714"/>
    <n v="56"/>
    <n v="1"/>
  </r>
  <r>
    <x v="8"/>
    <n v="43"/>
    <n v="46"/>
    <n v="16"/>
    <n v="34"/>
    <n v="11"/>
    <n v="25"/>
    <n v="9.77"/>
    <n v="3"/>
    <n v="0"/>
    <n v="3"/>
    <n v="12"/>
    <n v="0.34285714285714286"/>
    <n v="7"/>
    <n v="0.2"/>
    <n v="0"/>
    <n v="0"/>
    <n v="0"/>
    <n v="0"/>
    <n v="4"/>
    <n v="0.11428571428571428"/>
    <n v="9"/>
    <n v="0.25714285714285712"/>
    <n v="3"/>
    <n v="8.5714285714285715E-2"/>
    <n v="35"/>
    <n v="1"/>
  </r>
  <r>
    <x v="9"/>
    <n v="19"/>
    <n v="44"/>
    <n v="8"/>
    <n v="24"/>
    <n v="9"/>
    <n v="21"/>
    <n v="11.88"/>
    <n v="4"/>
    <n v="3"/>
    <n v="1"/>
    <n v="11"/>
    <n v="0.40740740740740738"/>
    <n v="9"/>
    <n v="0.33333333333333331"/>
    <n v="0"/>
    <n v="0"/>
    <n v="0"/>
    <n v="0"/>
    <n v="0"/>
    <n v="0"/>
    <n v="3"/>
    <n v="0.1111111111111111"/>
    <n v="4"/>
    <n v="0.14814814814814814"/>
    <n v="27"/>
    <n v="1"/>
  </r>
  <r>
    <x v="10"/>
    <n v="17"/>
    <n v="29"/>
    <n v="6"/>
    <n v="9"/>
    <n v="7"/>
    <n v="19"/>
    <n v="15.13"/>
    <n v="2"/>
    <n v="1"/>
    <n v="1"/>
    <n v="12"/>
    <n v="0.38709677419354838"/>
    <n v="7"/>
    <n v="0.22580645161290322"/>
    <m/>
    <n v="0"/>
    <m/>
    <n v="0"/>
    <n v="2"/>
    <n v="6.4516129032258063E-2"/>
    <n v="8"/>
    <n v="0.25806451612903225"/>
    <n v="2"/>
    <n v="6.4516129032258063E-2"/>
    <n v="31"/>
    <n v="1"/>
  </r>
  <r>
    <x v="11"/>
    <n v="232"/>
    <n v="320"/>
    <n v="87"/>
    <n v="156"/>
    <n v="70"/>
    <n v="136"/>
    <n v="66.64"/>
    <n v="9"/>
    <n v="4"/>
    <n v="5"/>
    <n v="35"/>
    <n v="0.37634408602150538"/>
    <n v="23"/>
    <n v="0.24731182795698925"/>
    <n v="0"/>
    <n v="0"/>
    <n v="0"/>
    <n v="0"/>
    <n v="6"/>
    <n v="6.4516129032258063E-2"/>
    <n v="20"/>
    <n v="0.21505376344086022"/>
    <n v="9"/>
    <n v="9.6774193548387094E-2"/>
    <n v="93"/>
    <n v="1"/>
  </r>
  <r>
    <x v="12"/>
    <m/>
    <m/>
    <m/>
    <m/>
    <m/>
    <m/>
    <m/>
    <m/>
    <m/>
    <m/>
    <m/>
    <e v="#DIV/0!"/>
    <m/>
    <e v="#DIV/0!"/>
    <m/>
    <e v="#DIV/0!"/>
    <m/>
    <e v="#DIV/0!"/>
    <m/>
    <e v="#DIV/0!"/>
    <m/>
    <e v="#DIV/0!"/>
    <m/>
    <e v="#DIV/0!"/>
    <n v="0"/>
    <e v="#DIV/0!"/>
  </r>
  <r>
    <x v="13"/>
    <m/>
    <m/>
    <m/>
    <m/>
    <m/>
    <m/>
    <m/>
    <m/>
    <m/>
    <m/>
    <m/>
    <e v="#DIV/0!"/>
    <m/>
    <e v="#DIV/0!"/>
    <m/>
    <e v="#DIV/0!"/>
    <m/>
    <e v="#DIV/0!"/>
    <m/>
    <e v="#DIV/0!"/>
    <m/>
    <e v="#DIV/0!"/>
    <m/>
    <e v="#DIV/0!"/>
    <n v="0"/>
    <e v="#DIV/0!"/>
  </r>
  <r>
    <x v="14"/>
    <m/>
    <m/>
    <m/>
    <m/>
    <m/>
    <m/>
    <m/>
    <m/>
    <m/>
    <m/>
    <m/>
    <e v="#DIV/0!"/>
    <m/>
    <e v="#DIV/0!"/>
    <m/>
    <e v="#DIV/0!"/>
    <m/>
    <e v="#DIV/0!"/>
    <m/>
    <e v="#DIV/0!"/>
    <m/>
    <e v="#DIV/0!"/>
    <m/>
    <e v="#DIV/0!"/>
    <n v="0"/>
    <e v="#DIV/0!"/>
  </r>
  <r>
    <x v="15"/>
    <m/>
    <m/>
    <m/>
    <m/>
    <m/>
    <m/>
    <m/>
    <m/>
    <m/>
    <m/>
    <m/>
    <e v="#DIV/0!"/>
    <m/>
    <e v="#DIV/0!"/>
    <m/>
    <e v="#DIV/0!"/>
    <m/>
    <e v="#DIV/0!"/>
    <m/>
    <e v="#DIV/0!"/>
    <m/>
    <e v="#DIV/0!"/>
    <m/>
    <e v="#DIV/0!"/>
    <n v="0"/>
    <e v="#DIV/0!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066F81-0C41-4FDC-9291-06EA045D5AD5}" name="PivotTable1" cacheId="0" dataPosition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6">
  <location ref="A3:C13" firstHeaderRow="0" firstDataRow="1" firstDataCol="1"/>
  <pivotFields count="27">
    <pivotField axis="axisRow" showAll="0">
      <items count="17">
        <item x="0"/>
        <item x="1"/>
        <item x="2"/>
        <item x="4"/>
        <item x="5"/>
        <item x="6"/>
        <item x="8"/>
        <item x="9"/>
        <item x="10"/>
        <item h="1" x="12"/>
        <item h="1" x="13"/>
        <item h="1" x="14"/>
        <item h="1" x="3"/>
        <item h="1" x="7"/>
        <item h="1" x="11"/>
        <item h="1" x="1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Admissions" fld="1" baseField="0" baseItem="32107520"/>
    <dataField name="Referrals" fld="2" baseField="0" baseItem="32107520"/>
  </dataField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055051-FCA5-42C4-BEEC-01EBD6CFA8D3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9">
  <location ref="A1:B11" firstHeaderRow="1" firstDataRow="1" firstDataCol="1"/>
  <pivotFields count="27">
    <pivotField axis="axisRow" showAll="0">
      <items count="17">
        <item x="0"/>
        <item x="1"/>
        <item x="2"/>
        <item x="4"/>
        <item x="5"/>
        <item x="6"/>
        <item x="8"/>
        <item x="9"/>
        <item x="10"/>
        <item h="1" x="12"/>
        <item h="1" x="13"/>
        <item h="1" x="14"/>
        <item h="1" x="3"/>
        <item h="1" x="7"/>
        <item h="1" x="11"/>
        <item h="1" x="1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Average _x000a_Length of Stay" fld="7" baseField="0" baseItem="0" numFmtId="1"/>
  </dataFields>
  <formats count="1">
    <format dxfId="2">
      <pivotArea outline="0" collapsedLevelsAreSubtotals="1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0226A7-7AB0-4EF9-9AAF-9BA26F7CD6B1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7">
  <location ref="A1:B11" firstHeaderRow="1" firstDataRow="1" firstDataCol="1"/>
  <pivotFields count="27">
    <pivotField axis="axisRow" showAll="0">
      <items count="17">
        <item x="0"/>
        <item x="1"/>
        <item x="2"/>
        <item x="4"/>
        <item x="5"/>
        <item x="6"/>
        <item x="8"/>
        <item x="9"/>
        <item x="10"/>
        <item h="1" x="12"/>
        <item h="1" x="13"/>
        <item h="1" x="14"/>
        <item h="1" x="3"/>
        <item h="1" x="7"/>
        <item h="1" x="11"/>
        <item h="1" x="1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30-Day Rehosp Overall" fld="8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951615-A919-4DDC-A5AF-525401570837}" name="PivotTable7" cacheId="0" dataOnRows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0">
  <location ref="A1:C7" firstHeaderRow="1" firstDataRow="2" firstDataCol="1"/>
  <pivotFields count="27">
    <pivotField axis="axisCol" showAll="0">
      <items count="17">
        <item h="1" x="0"/>
        <item h="1" x="1"/>
        <item h="1" x="2"/>
        <item h="1" x="4"/>
        <item h="1" x="5"/>
        <item h="1" x="6"/>
        <item h="1" x="8"/>
        <item h="1" x="9"/>
        <item h="1" x="10"/>
        <item h="1" x="12"/>
        <item h="1" x="13"/>
        <item h="1" x="14"/>
        <item h="1" x="3"/>
        <item h="1" x="7"/>
        <item x="11"/>
        <item h="1" x="1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showAll="0"/>
  </pivotFields>
  <rowFields count="1">
    <field x="-2"/>
  </rowFields>
  <rowItems count="5">
    <i>
      <x/>
    </i>
    <i i="1">
      <x v="1"/>
    </i>
    <i i="2">
      <x v="2"/>
    </i>
    <i i="3">
      <x v="3"/>
    </i>
    <i i="4">
      <x v="4"/>
    </i>
  </rowItems>
  <colFields count="1">
    <field x="0"/>
  </colFields>
  <colItems count="2">
    <i>
      <x v="14"/>
    </i>
    <i t="grand">
      <x/>
    </i>
  </colItems>
  <dataFields count="5">
    <dataField name="Home w/Services" fld="12" baseField="0" baseItem="14"/>
    <dataField name="Hospital" fld="24" baseField="0" baseItem="14"/>
    <dataField name="Deceased" fld="22" baseField="0" baseItem="14"/>
    <dataField name="Home w/o Services" fld="14" baseField="0" baseItem="14"/>
    <dataField name="ALF" fld="20" baseField="0" baseItem="14"/>
  </dataFields>
  <formats count="1">
    <format dxfId="1">
      <pivotArea outline="0" collapsedLevelsAreSubtotals="1" fieldPosition="0"/>
    </format>
  </formats>
  <chartFormats count="2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1"/>
          </reference>
          <reference field="0" count="1" selected="0">
            <x v="14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2"/>
          </reference>
          <reference field="0" count="1" selected="0">
            <x v="14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3"/>
          </reference>
          <reference field="0" count="1" selected="0">
            <x v="1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4"/>
          </reference>
          <reference field="0" count="1" selected="0">
            <x v="14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1"/>
          </reference>
          <reference field="0" count="1" selected="0">
            <x v="14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2"/>
          </reference>
          <reference field="0" count="1" selected="0">
            <x v="14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3"/>
          </reference>
          <reference field="0" count="1" selected="0">
            <x v="14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4"/>
          </reference>
          <reference field="0" count="1" selected="0">
            <x v="14"/>
          </reference>
        </references>
      </pivotArea>
    </chartFormat>
    <chartFormat chart="6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6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6" format="15">
      <pivotArea type="data" outline="0" fieldPosition="0">
        <references count="2">
          <reference field="4294967294" count="1" selected="0">
            <x v="1"/>
          </reference>
          <reference field="0" count="1" selected="0">
            <x v="14"/>
          </reference>
        </references>
      </pivotArea>
    </chartFormat>
    <chartFormat chart="6" format="16">
      <pivotArea type="data" outline="0" fieldPosition="0">
        <references count="2">
          <reference field="4294967294" count="1" selected="0">
            <x v="2"/>
          </reference>
          <reference field="0" count="1" selected="0">
            <x v="14"/>
          </reference>
        </references>
      </pivotArea>
    </chartFormat>
    <chartFormat chart="6" format="17">
      <pivotArea type="data" outline="0" fieldPosition="0">
        <references count="2">
          <reference field="4294967294" count="1" selected="0">
            <x v="3"/>
          </reference>
          <reference field="0" count="1" selected="0">
            <x v="14"/>
          </reference>
        </references>
      </pivotArea>
    </chartFormat>
    <chartFormat chart="6" format="18">
      <pivotArea type="data" outline="0" fieldPosition="0">
        <references count="2">
          <reference field="4294967294" count="1" selected="0">
            <x v="4"/>
          </reference>
          <reference field="0" count="1" selected="0">
            <x v="14"/>
          </reference>
        </references>
      </pivotArea>
    </chartFormat>
    <chartFormat chart="9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9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9" format="15">
      <pivotArea type="data" outline="0" fieldPosition="0">
        <references count="2">
          <reference field="4294967294" count="1" selected="0">
            <x v="1"/>
          </reference>
          <reference field="0" count="1" selected="0">
            <x v="14"/>
          </reference>
        </references>
      </pivotArea>
    </chartFormat>
    <chartFormat chart="9" format="16">
      <pivotArea type="data" outline="0" fieldPosition="0">
        <references count="2">
          <reference field="4294967294" count="1" selected="0">
            <x v="2"/>
          </reference>
          <reference field="0" count="1" selected="0">
            <x v="14"/>
          </reference>
        </references>
      </pivotArea>
    </chartFormat>
    <chartFormat chart="9" format="17">
      <pivotArea type="data" outline="0" fieldPosition="0">
        <references count="2">
          <reference field="4294967294" count="1" selected="0">
            <x v="3"/>
          </reference>
          <reference field="0" count="1" selected="0">
            <x v="14"/>
          </reference>
        </references>
      </pivotArea>
    </chartFormat>
    <chartFormat chart="9" format="18">
      <pivotArea type="data" outline="0" fieldPosition="0">
        <references count="2">
          <reference field="4294967294" count="1" selected="0">
            <x v="4"/>
          </reference>
          <reference field="0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DFB924-1BB4-4E31-BDA1-5406E1DA20D7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5">
  <location ref="A1:F5" firstHeaderRow="0" firstDataRow="1" firstDataCol="1"/>
  <pivotFields count="27">
    <pivotField axis="axisRow" showAll="0">
      <items count="17">
        <item h="1" x="0"/>
        <item h="1" x="1"/>
        <item h="1" x="2"/>
        <item h="1" x="4"/>
        <item h="1" x="5"/>
        <item h="1" x="6"/>
        <item x="8"/>
        <item x="9"/>
        <item x="10"/>
        <item h="1" x="12"/>
        <item h="1" x="13"/>
        <item h="1" x="14"/>
        <item h="1" x="3"/>
        <item h="1" x="7"/>
        <item h="1" x="11"/>
        <item h="1" x="1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showAll="0"/>
  </pivotFields>
  <rowFields count="1">
    <field x="0"/>
  </rowFields>
  <rowItems count="4">
    <i>
      <x v="6"/>
    </i>
    <i>
      <x v="7"/>
    </i>
    <i>
      <x v="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Hm wo Serv " fld="14" baseField="0" baseItem="32107520"/>
    <dataField name="Hm w Serv " fld="12" baseField="0" baseItem="32107520"/>
    <dataField name="Hospital" fld="24" baseField="0" baseItem="32107520"/>
    <dataField name="Deceased" fld="22" baseField="0" baseItem="32107520"/>
    <dataField name="ALF" fld="20" baseField="0" baseItem="32107520"/>
  </dataFields>
  <formats count="1">
    <format dxfId="0">
      <pivotArea outline="0" collapsedLevelsAreSubtotals="1" fieldPosition="0"/>
    </format>
  </formats>
  <chartFormats count="25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1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6" format="1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1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1" format="2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1" format="2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2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2" format="2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2" format="2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4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2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4" format="2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4" format="2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BC7684-120D-4DC3-A935-4F26EF75EA60}" name="PivotTable3" cacheId="0" dataPosition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4">
  <location ref="A1:E11" firstHeaderRow="0" firstDataRow="1" firstDataCol="1"/>
  <pivotFields count="27">
    <pivotField axis="axisRow" showAll="0">
      <items count="17">
        <item x="0"/>
        <item x="1"/>
        <item x="2"/>
        <item x="4"/>
        <item x="5"/>
        <item x="6"/>
        <item x="8"/>
        <item x="9"/>
        <item x="10"/>
        <item h="1" x="12"/>
        <item h="1" x="13"/>
        <item h="1" x="14"/>
        <item h="1" x="3"/>
        <item h="1" x="7"/>
        <item h="1" x="11"/>
        <item h="1" x="15"/>
        <item t="default"/>
      </items>
    </pivotField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t. Luke's Admissions" fld="3" baseField="0" baseItem="0"/>
    <dataField name="Overall Admissions" fld="1" baseField="0" baseItem="0"/>
    <dataField name="St. Luke's Referrals" fld="4" baseField="0" baseItem="0"/>
    <dataField name="Overall Referrals" fld="2" baseField="0" baseItem="0"/>
  </dataField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29DFCF-FADD-4395-BAE6-EAB7BCFF8C9C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>
  <location ref="A3:E13" firstHeaderRow="0" firstDataRow="1" firstDataCol="1"/>
  <pivotFields count="27">
    <pivotField axis="axisRow" showAll="0">
      <items count="17">
        <item x="0"/>
        <item x="1"/>
        <item x="2"/>
        <item x="4"/>
        <item x="5"/>
        <item x="6"/>
        <item x="8"/>
        <item x="9"/>
        <item x="10"/>
        <item h="1" x="12"/>
        <item h="1" x="13"/>
        <item h="1" x="14"/>
        <item h="1" x="3"/>
        <item h="1" x="7"/>
        <item h="1" x="11"/>
        <item h="1" x="15"/>
        <item t="default"/>
      </items>
    </pivotField>
    <pivotField dataField="1" showAll="0"/>
    <pivotField dataField="1"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ssentia Admissions" fld="5" baseField="0" baseItem="0"/>
    <dataField name="Overall Admissions" fld="1" baseField="0" baseItem="0"/>
    <dataField name="Essentia Referrals" fld="6" baseField="0" baseItem="0"/>
    <dataField name="Overall Referrals" fld="2" baseField="0" baseItem="0"/>
  </dataFields>
  <chartFormats count="8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11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D55F11-6CEA-44DD-81E0-9BAE0F72E827}" name="PivotTable5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>
  <location ref="A3:C13" firstHeaderRow="0" firstDataRow="1" firstDataCol="1"/>
  <pivotFields count="27">
    <pivotField axis="axisRow" showAll="0">
      <items count="17">
        <item x="0"/>
        <item x="1"/>
        <item x="2"/>
        <item x="4"/>
        <item x="5"/>
        <item x="6"/>
        <item x="8"/>
        <item x="9"/>
        <item x="10"/>
        <item h="1" x="12"/>
        <item h="1" x="13"/>
        <item h="1" x="14"/>
        <item h="1" x="3"/>
        <item h="1" x="7"/>
        <item h="1" x="11"/>
        <item h="1" x="1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Overall Rehospitalization" fld="8" baseField="0" baseItem="0"/>
    <dataField name="St. Luke's Rehospitalization" fld="9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F5AD09-BE90-4662-9343-AC6882551485}" name="PivotTable6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>
  <location ref="A3:C13" firstHeaderRow="0" firstDataRow="1" firstDataCol="1"/>
  <pivotFields count="27">
    <pivotField axis="axisRow" showAll="0">
      <items count="17">
        <item x="0"/>
        <item x="1"/>
        <item x="2"/>
        <item x="4"/>
        <item x="5"/>
        <item x="6"/>
        <item x="8"/>
        <item x="9"/>
        <item x="10"/>
        <item h="1" x="12"/>
        <item h="1" x="13"/>
        <item h="1" x="14"/>
        <item h="1" x="3"/>
        <item h="1" x="7"/>
        <item h="1" x="11"/>
        <item h="1" x="1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Overall Rehospitalizaton" fld="8" baseField="0" baseItem="0"/>
    <dataField name="Essentia Rehospitalization" fld="10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ivotTable" Target="../pivotTables/pivotTable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7BFCB-A451-4544-BA5E-68082CE6829B}">
  <dimension ref="A3:C13"/>
  <sheetViews>
    <sheetView workbookViewId="0">
      <selection activeCell="O19" sqref="O19"/>
    </sheetView>
  </sheetViews>
  <sheetFormatPr defaultRowHeight="14.25" x14ac:dyDescent="0.45"/>
  <cols>
    <col min="1" max="1" width="12.33203125" bestFit="1" customWidth="1"/>
    <col min="2" max="2" width="10.19921875" bestFit="1" customWidth="1"/>
    <col min="3" max="3" width="8.19921875" bestFit="1" customWidth="1"/>
    <col min="4" max="4" width="4.19921875" bestFit="1" customWidth="1"/>
    <col min="5" max="5" width="3.796875" bestFit="1" customWidth="1"/>
    <col min="6" max="6" width="4.46484375" bestFit="1" customWidth="1"/>
    <col min="7" max="7" width="3.6640625" bestFit="1" customWidth="1"/>
    <col min="8" max="8" width="3" bestFit="1" customWidth="1"/>
    <col min="9" max="9" width="4" bestFit="1" customWidth="1"/>
    <col min="10" max="11" width="3.796875" bestFit="1" customWidth="1"/>
    <col min="12" max="12" width="4.1328125" bestFit="1" customWidth="1"/>
    <col min="13" max="13" width="3.86328125" bestFit="1" customWidth="1"/>
    <col min="18" max="18" width="10.796875" bestFit="1" customWidth="1"/>
  </cols>
  <sheetData>
    <row r="3" spans="1:3" x14ac:dyDescent="0.45">
      <c r="A3" s="23" t="s">
        <v>39</v>
      </c>
      <c r="B3" t="s">
        <v>58</v>
      </c>
      <c r="C3" t="s">
        <v>59</v>
      </c>
    </row>
    <row r="4" spans="1:3" x14ac:dyDescent="0.45">
      <c r="A4" s="24" t="s">
        <v>7</v>
      </c>
      <c r="B4">
        <v>57</v>
      </c>
      <c r="C4">
        <v>73</v>
      </c>
    </row>
    <row r="5" spans="1:3" x14ac:dyDescent="0.45">
      <c r="A5" s="24" t="s">
        <v>8</v>
      </c>
      <c r="B5">
        <v>48</v>
      </c>
      <c r="C5">
        <v>67</v>
      </c>
    </row>
    <row r="6" spans="1:3" x14ac:dyDescent="0.45">
      <c r="A6" s="24" t="s">
        <v>9</v>
      </c>
      <c r="B6">
        <v>32</v>
      </c>
      <c r="C6">
        <v>58</v>
      </c>
    </row>
    <row r="7" spans="1:3" x14ac:dyDescent="0.45">
      <c r="A7" s="24" t="s">
        <v>11</v>
      </c>
      <c r="B7">
        <v>57</v>
      </c>
      <c r="C7">
        <v>67</v>
      </c>
    </row>
    <row r="8" spans="1:3" x14ac:dyDescent="0.45">
      <c r="A8" s="24" t="s">
        <v>12</v>
      </c>
      <c r="B8">
        <v>51</v>
      </c>
      <c r="C8">
        <v>72</v>
      </c>
    </row>
    <row r="9" spans="1:3" x14ac:dyDescent="0.45">
      <c r="A9" s="24" t="s">
        <v>13</v>
      </c>
      <c r="B9">
        <v>45</v>
      </c>
      <c r="C9">
        <v>62</v>
      </c>
    </row>
    <row r="10" spans="1:3" x14ac:dyDescent="0.45">
      <c r="A10" s="24" t="s">
        <v>15</v>
      </c>
      <c r="B10">
        <v>43</v>
      </c>
      <c r="C10">
        <v>46</v>
      </c>
    </row>
    <row r="11" spans="1:3" x14ac:dyDescent="0.45">
      <c r="A11" s="24" t="s">
        <v>16</v>
      </c>
      <c r="B11">
        <v>19</v>
      </c>
      <c r="C11">
        <v>44</v>
      </c>
    </row>
    <row r="12" spans="1:3" x14ac:dyDescent="0.45">
      <c r="A12" s="24" t="s">
        <v>17</v>
      </c>
      <c r="B12">
        <v>17</v>
      </c>
      <c r="C12">
        <v>29</v>
      </c>
    </row>
    <row r="13" spans="1:3" x14ac:dyDescent="0.45">
      <c r="A13" s="24" t="s">
        <v>40</v>
      </c>
      <c r="B13">
        <v>369</v>
      </c>
      <c r="C13">
        <v>518</v>
      </c>
    </row>
  </sheetData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38597-5685-4055-9082-CE4AF57E867A}">
  <dimension ref="A1"/>
  <sheetViews>
    <sheetView tabSelected="1" workbookViewId="0">
      <selection activeCell="F42" sqref="F42"/>
    </sheetView>
  </sheetViews>
  <sheetFormatPr defaultColWidth="8.796875" defaultRowHeight="14.25" x14ac:dyDescent="0.45"/>
  <cols>
    <col min="1" max="16384" width="8.796875" style="27"/>
  </cols>
  <sheetData/>
  <printOptions horizontalCentered="1"/>
  <pageMargins left="0.2" right="0.2" top="1" bottom="0.25" header="0.3" footer="0.3"/>
  <pageSetup orientation="landscape" r:id="rId1"/>
  <headerFooter>
    <oddHeader>&amp;L&amp;G&amp;R&amp;G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A7CBE-8A50-4813-BFC8-9705435EB20F}">
  <dimension ref="A3:C13"/>
  <sheetViews>
    <sheetView workbookViewId="0">
      <selection activeCell="M16" sqref="M16"/>
    </sheetView>
  </sheetViews>
  <sheetFormatPr defaultRowHeight="14.25" x14ac:dyDescent="0.45"/>
  <cols>
    <col min="1" max="1" width="12.33203125" bestFit="1" customWidth="1"/>
    <col min="2" max="2" width="21.46484375" bestFit="1" customWidth="1"/>
    <col min="3" max="3" width="22.86328125" bestFit="1" customWidth="1"/>
  </cols>
  <sheetData>
    <row r="3" spans="1:3" x14ac:dyDescent="0.45">
      <c r="A3" s="23" t="s">
        <v>39</v>
      </c>
      <c r="B3" t="s">
        <v>66</v>
      </c>
      <c r="C3" t="s">
        <v>67</v>
      </c>
    </row>
    <row r="4" spans="1:3" x14ac:dyDescent="0.45">
      <c r="A4" s="24" t="s">
        <v>7</v>
      </c>
      <c r="B4">
        <v>3</v>
      </c>
      <c r="C4">
        <v>1</v>
      </c>
    </row>
    <row r="5" spans="1:3" x14ac:dyDescent="0.45">
      <c r="A5" s="24" t="s">
        <v>8</v>
      </c>
      <c r="B5">
        <v>4</v>
      </c>
      <c r="C5">
        <v>1</v>
      </c>
    </row>
    <row r="6" spans="1:3" x14ac:dyDescent="0.45">
      <c r="A6" s="24" t="s">
        <v>9</v>
      </c>
      <c r="B6">
        <v>4</v>
      </c>
      <c r="C6">
        <v>4</v>
      </c>
    </row>
    <row r="7" spans="1:3" x14ac:dyDescent="0.45">
      <c r="A7" s="24" t="s">
        <v>11</v>
      </c>
      <c r="B7">
        <v>5</v>
      </c>
      <c r="C7">
        <v>2</v>
      </c>
    </row>
    <row r="8" spans="1:3" x14ac:dyDescent="0.45">
      <c r="A8" s="24" t="s">
        <v>12</v>
      </c>
      <c r="B8">
        <v>5</v>
      </c>
      <c r="C8">
        <v>0</v>
      </c>
    </row>
    <row r="9" spans="1:3" x14ac:dyDescent="0.45">
      <c r="A9" s="24" t="s">
        <v>13</v>
      </c>
      <c r="B9">
        <v>5</v>
      </c>
      <c r="C9">
        <v>3</v>
      </c>
    </row>
    <row r="10" spans="1:3" x14ac:dyDescent="0.45">
      <c r="A10" s="24" t="s">
        <v>15</v>
      </c>
      <c r="B10">
        <v>3</v>
      </c>
      <c r="C10">
        <v>3</v>
      </c>
    </row>
    <row r="11" spans="1:3" x14ac:dyDescent="0.45">
      <c r="A11" s="24" t="s">
        <v>16</v>
      </c>
      <c r="B11">
        <v>4</v>
      </c>
      <c r="C11">
        <v>1</v>
      </c>
    </row>
    <row r="12" spans="1:3" x14ac:dyDescent="0.45">
      <c r="A12" s="24" t="s">
        <v>17</v>
      </c>
      <c r="B12">
        <v>2</v>
      </c>
      <c r="C12">
        <v>1</v>
      </c>
    </row>
    <row r="13" spans="1:3" x14ac:dyDescent="0.45">
      <c r="A13" s="24" t="s">
        <v>40</v>
      </c>
      <c r="B13">
        <v>35</v>
      </c>
      <c r="C13">
        <v>16</v>
      </c>
    </row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F218-BC89-4EB0-840D-121330B41CAB}">
  <dimension ref="P24"/>
  <sheetViews>
    <sheetView topLeftCell="A4" workbookViewId="0">
      <selection activeCell="O20" sqref="O20"/>
    </sheetView>
  </sheetViews>
  <sheetFormatPr defaultColWidth="8.796875" defaultRowHeight="14.25" x14ac:dyDescent="0.45"/>
  <cols>
    <col min="1" max="16384" width="8.796875" style="27"/>
  </cols>
  <sheetData>
    <row r="24" spans="16:16" ht="15.75" x14ac:dyDescent="0.45">
      <c r="P24" s="32"/>
    </row>
  </sheetData>
  <pageMargins left="0.45" right="0.45" top="1" bottom="0.5" header="0.3" footer="0.3"/>
  <pageSetup orientation="landscape" r:id="rId1"/>
  <headerFooter>
    <oddHeader>&amp;L&amp;G&amp;R&amp;G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3F3F8-31F6-49D7-961C-05E3AB6FCC9A}">
  <dimension ref="A1:AA17"/>
  <sheetViews>
    <sheetView workbookViewId="0">
      <pane xSplit="1" topLeftCell="B1" activePane="topRight" state="frozen"/>
      <selection pane="topRight" activeCell="AE14" sqref="AE14"/>
    </sheetView>
  </sheetViews>
  <sheetFormatPr defaultColWidth="8.796875" defaultRowHeight="13.15" x14ac:dyDescent="0.4"/>
  <cols>
    <col min="1" max="1" width="9.19921875" style="9" bestFit="1" customWidth="1"/>
    <col min="2" max="2" width="6" style="9" bestFit="1" customWidth="1"/>
    <col min="3" max="3" width="4.6640625" style="9" bestFit="1" customWidth="1"/>
    <col min="4" max="11" width="6" style="9" bestFit="1" customWidth="1"/>
    <col min="12" max="12" width="3.6640625" style="9" bestFit="1" customWidth="1"/>
    <col min="13" max="13" width="7" style="9" bestFit="1" customWidth="1"/>
    <col min="14" max="14" width="3.6640625" style="9" bestFit="1" customWidth="1"/>
    <col min="15" max="15" width="7" style="9" bestFit="1" customWidth="1"/>
    <col min="16" max="16" width="3.46484375" style="9" bestFit="1" customWidth="1"/>
    <col min="17" max="17" width="7" style="9" bestFit="1" customWidth="1"/>
    <col min="18" max="18" width="3.46484375" style="9" bestFit="1" customWidth="1"/>
    <col min="19" max="19" width="7" style="9" bestFit="1" customWidth="1"/>
    <col min="20" max="20" width="3.46484375" style="9" bestFit="1" customWidth="1"/>
    <col min="21" max="21" width="7" style="9" bestFit="1" customWidth="1"/>
    <col min="22" max="22" width="3.46484375" style="9" bestFit="1" customWidth="1"/>
    <col min="23" max="23" width="7" style="9" bestFit="1" customWidth="1"/>
    <col min="24" max="24" width="3.46484375" style="9" bestFit="1" customWidth="1"/>
    <col min="25" max="25" width="7" style="9" bestFit="1" customWidth="1"/>
    <col min="26" max="26" width="3.46484375" style="9" bestFit="1" customWidth="1"/>
    <col min="27" max="27" width="7.19921875" style="9" bestFit="1" customWidth="1"/>
    <col min="28" max="16384" width="8.796875" style="9"/>
  </cols>
  <sheetData>
    <row r="1" spans="1:27" ht="79.5" customHeight="1" x14ac:dyDescent="0.4">
      <c r="A1" s="1" t="s">
        <v>0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23</v>
      </c>
      <c r="G1" s="2" t="s">
        <v>1</v>
      </c>
      <c r="H1" s="3" t="s">
        <v>37</v>
      </c>
      <c r="I1" s="4" t="s">
        <v>2</v>
      </c>
      <c r="J1" s="4" t="s">
        <v>38</v>
      </c>
      <c r="K1" s="4" t="s">
        <v>3</v>
      </c>
      <c r="L1" s="5" t="s">
        <v>49</v>
      </c>
      <c r="M1" s="6" t="s">
        <v>50</v>
      </c>
      <c r="N1" s="5" t="s">
        <v>51</v>
      </c>
      <c r="O1" s="6" t="s">
        <v>52</v>
      </c>
      <c r="P1" s="5" t="s">
        <v>26</v>
      </c>
      <c r="Q1" s="7" t="s">
        <v>27</v>
      </c>
      <c r="R1" s="5" t="s">
        <v>28</v>
      </c>
      <c r="S1" s="7" t="s">
        <v>29</v>
      </c>
      <c r="T1" s="5" t="s">
        <v>45</v>
      </c>
      <c r="U1" s="7" t="s">
        <v>4</v>
      </c>
      <c r="V1" s="5" t="s">
        <v>48</v>
      </c>
      <c r="W1" s="7" t="s">
        <v>31</v>
      </c>
      <c r="X1" s="5" t="s">
        <v>47</v>
      </c>
      <c r="Y1" s="7" t="s">
        <v>53</v>
      </c>
      <c r="Z1" s="8" t="s">
        <v>5</v>
      </c>
      <c r="AA1" s="8" t="s">
        <v>6</v>
      </c>
    </row>
    <row r="2" spans="1:27" x14ac:dyDescent="0.4">
      <c r="A2" s="16" t="s">
        <v>7</v>
      </c>
      <c r="B2" s="17">
        <v>57</v>
      </c>
      <c r="C2" s="17">
        <v>73</v>
      </c>
      <c r="D2" s="17">
        <v>20</v>
      </c>
      <c r="E2" s="17">
        <v>31</v>
      </c>
      <c r="F2" s="17">
        <v>15</v>
      </c>
      <c r="G2" s="17">
        <v>27</v>
      </c>
      <c r="H2" s="18">
        <v>9.7799999999999994</v>
      </c>
      <c r="I2" s="19">
        <v>3</v>
      </c>
      <c r="J2" s="19">
        <v>2</v>
      </c>
      <c r="K2" s="19">
        <v>1</v>
      </c>
      <c r="L2" s="11">
        <v>5</v>
      </c>
      <c r="M2" s="10">
        <f t="shared" ref="M2:M17" si="0">L2/Z2</f>
        <v>0.2</v>
      </c>
      <c r="N2" s="11">
        <v>5</v>
      </c>
      <c r="O2" s="10">
        <f t="shared" ref="O2:O17" si="1">N2/Z2</f>
        <v>0.2</v>
      </c>
      <c r="P2" s="11">
        <v>1</v>
      </c>
      <c r="Q2" s="10">
        <f>P2/Z2</f>
        <v>0.04</v>
      </c>
      <c r="R2" s="11">
        <v>2</v>
      </c>
      <c r="S2" s="10">
        <f>R2/Z2</f>
        <v>0.08</v>
      </c>
      <c r="T2" s="11">
        <v>3</v>
      </c>
      <c r="U2" s="10">
        <f>T2/Z2</f>
        <v>0.12</v>
      </c>
      <c r="V2" s="11">
        <v>6</v>
      </c>
      <c r="W2" s="10">
        <f>V2/Z2</f>
        <v>0.24</v>
      </c>
      <c r="X2" s="11">
        <v>3</v>
      </c>
      <c r="Y2" s="10">
        <f>X2/Z2</f>
        <v>0.12</v>
      </c>
      <c r="Z2" s="12">
        <f t="shared" ref="Z2:Z16" si="2">SUM(L2+N2+P2+R2+T2+V2+X2)</f>
        <v>25</v>
      </c>
      <c r="AA2" s="13">
        <f t="shared" ref="AA2:AA17" si="3">M2+O2+Q2+S2+U2+W2+Y2</f>
        <v>1</v>
      </c>
    </row>
    <row r="3" spans="1:27" x14ac:dyDescent="0.4">
      <c r="A3" s="16" t="s">
        <v>8</v>
      </c>
      <c r="B3" s="17">
        <v>48</v>
      </c>
      <c r="C3" s="17">
        <v>67</v>
      </c>
      <c r="D3" s="17">
        <v>17</v>
      </c>
      <c r="E3" s="17">
        <v>26</v>
      </c>
      <c r="F3" s="17">
        <v>15</v>
      </c>
      <c r="G3" s="17">
        <v>26</v>
      </c>
      <c r="H3" s="18">
        <v>7.96</v>
      </c>
      <c r="I3" s="19">
        <v>4</v>
      </c>
      <c r="J3" s="19">
        <v>3</v>
      </c>
      <c r="K3" s="19">
        <v>1</v>
      </c>
      <c r="L3" s="11">
        <v>6</v>
      </c>
      <c r="M3" s="10">
        <f t="shared" si="0"/>
        <v>0.31578947368421051</v>
      </c>
      <c r="N3" s="11">
        <v>3</v>
      </c>
      <c r="O3" s="10">
        <f t="shared" si="1"/>
        <v>0.15789473684210525</v>
      </c>
      <c r="P3" s="11">
        <v>1</v>
      </c>
      <c r="Q3" s="10">
        <f t="shared" ref="Q3:Q17" si="4">P3/Z3</f>
        <v>5.2631578947368418E-2</v>
      </c>
      <c r="R3" s="11">
        <v>3</v>
      </c>
      <c r="S3" s="10">
        <f t="shared" ref="S3:S17" si="5">R3/Z3</f>
        <v>0.15789473684210525</v>
      </c>
      <c r="T3" s="11">
        <v>2</v>
      </c>
      <c r="U3" s="10">
        <f t="shared" ref="U3:U17" si="6">T3/Z3</f>
        <v>0.10526315789473684</v>
      </c>
      <c r="V3" s="11">
        <v>2</v>
      </c>
      <c r="W3" s="10">
        <f t="shared" ref="W3:W17" si="7">V3/Z3</f>
        <v>0.10526315789473684</v>
      </c>
      <c r="X3" s="11">
        <v>2</v>
      </c>
      <c r="Y3" s="10">
        <f t="shared" ref="Y3:Y17" si="8">X3/Z3</f>
        <v>0.10526315789473684</v>
      </c>
      <c r="Z3" s="12">
        <f t="shared" si="2"/>
        <v>19</v>
      </c>
      <c r="AA3" s="13">
        <f t="shared" si="3"/>
        <v>0.99999999999999989</v>
      </c>
    </row>
    <row r="4" spans="1:27" x14ac:dyDescent="0.4">
      <c r="A4" s="16" t="s">
        <v>9</v>
      </c>
      <c r="B4" s="17">
        <v>32</v>
      </c>
      <c r="C4" s="17">
        <v>58</v>
      </c>
      <c r="D4" s="17">
        <v>14</v>
      </c>
      <c r="E4" s="17">
        <v>26</v>
      </c>
      <c r="F4" s="17">
        <v>4</v>
      </c>
      <c r="G4" s="17">
        <v>14</v>
      </c>
      <c r="H4" s="18">
        <v>9.8800000000000008</v>
      </c>
      <c r="I4" s="19">
        <v>4</v>
      </c>
      <c r="J4" s="19">
        <v>0</v>
      </c>
      <c r="K4" s="19">
        <v>4</v>
      </c>
      <c r="L4" s="11">
        <v>7</v>
      </c>
      <c r="M4" s="10">
        <f t="shared" si="0"/>
        <v>0.25925925925925924</v>
      </c>
      <c r="N4" s="11">
        <v>2</v>
      </c>
      <c r="O4" s="10">
        <f t="shared" si="1"/>
        <v>7.407407407407407E-2</v>
      </c>
      <c r="P4" s="11">
        <v>2</v>
      </c>
      <c r="Q4" s="10">
        <f t="shared" si="4"/>
        <v>7.407407407407407E-2</v>
      </c>
      <c r="R4" s="11">
        <v>4</v>
      </c>
      <c r="S4" s="10">
        <f t="shared" si="5"/>
        <v>0.14814814814814814</v>
      </c>
      <c r="T4" s="11">
        <v>5</v>
      </c>
      <c r="U4" s="10">
        <f t="shared" si="6"/>
        <v>0.18518518518518517</v>
      </c>
      <c r="V4" s="11">
        <v>3</v>
      </c>
      <c r="W4" s="10">
        <f t="shared" si="7"/>
        <v>0.1111111111111111</v>
      </c>
      <c r="X4" s="11">
        <v>4</v>
      </c>
      <c r="Y4" s="10">
        <f t="shared" si="8"/>
        <v>0.14814814814814814</v>
      </c>
      <c r="Z4" s="12">
        <f t="shared" si="2"/>
        <v>27</v>
      </c>
      <c r="AA4" s="13">
        <f t="shared" si="3"/>
        <v>1</v>
      </c>
    </row>
    <row r="5" spans="1:27" s="44" customFormat="1" x14ac:dyDescent="0.4">
      <c r="A5" s="34" t="s">
        <v>10</v>
      </c>
      <c r="B5" s="35">
        <f>SUM(B2:B4)</f>
        <v>137</v>
      </c>
      <c r="C5" s="35">
        <f t="shared" ref="C5:G5" si="9">SUM(C2:C4)</f>
        <v>198</v>
      </c>
      <c r="D5" s="35">
        <f t="shared" si="9"/>
        <v>51</v>
      </c>
      <c r="E5" s="35">
        <f t="shared" si="9"/>
        <v>83</v>
      </c>
      <c r="F5" s="35">
        <f t="shared" si="9"/>
        <v>34</v>
      </c>
      <c r="G5" s="35">
        <f t="shared" si="9"/>
        <v>67</v>
      </c>
      <c r="H5" s="36">
        <f>SUM(H2:H4)</f>
        <v>27.619999999999997</v>
      </c>
      <c r="I5" s="36">
        <f>SUM(I2:I4)</f>
        <v>11</v>
      </c>
      <c r="J5" s="36">
        <f t="shared" ref="J5:K5" si="10">SUM(J2:J4)</f>
        <v>5</v>
      </c>
      <c r="K5" s="36">
        <f t="shared" si="10"/>
        <v>6</v>
      </c>
      <c r="L5" s="34">
        <f>SUM(L2:L4)</f>
        <v>18</v>
      </c>
      <c r="M5" s="40">
        <f t="shared" si="0"/>
        <v>0.25352112676056338</v>
      </c>
      <c r="N5" s="34">
        <f>SUM(N2:N4)</f>
        <v>10</v>
      </c>
      <c r="O5" s="40">
        <f t="shared" si="1"/>
        <v>0.14084507042253522</v>
      </c>
      <c r="P5" s="41">
        <f>SUM(P2:P4)</f>
        <v>4</v>
      </c>
      <c r="Q5" s="40">
        <f>P5/Z5</f>
        <v>5.6338028169014086E-2</v>
      </c>
      <c r="R5" s="41">
        <f>SUM(R2:R4)</f>
        <v>9</v>
      </c>
      <c r="S5" s="40">
        <f>R5/Z5</f>
        <v>0.12676056338028169</v>
      </c>
      <c r="T5" s="41">
        <f>SUM(T2:T4)</f>
        <v>10</v>
      </c>
      <c r="U5" s="40">
        <f>T5/Z5</f>
        <v>0.14084507042253522</v>
      </c>
      <c r="V5" s="41">
        <f>SUM(V2:V4)</f>
        <v>11</v>
      </c>
      <c r="W5" s="40">
        <f>V5/Z5</f>
        <v>0.15492957746478872</v>
      </c>
      <c r="X5" s="41">
        <f>SUM(X2:X4)</f>
        <v>9</v>
      </c>
      <c r="Y5" s="40">
        <f>X5/Z5</f>
        <v>0.12676056338028169</v>
      </c>
      <c r="Z5" s="42">
        <f>SUM(Z2:Z4)</f>
        <v>71</v>
      </c>
      <c r="AA5" s="43">
        <f t="shared" si="3"/>
        <v>1</v>
      </c>
    </row>
    <row r="6" spans="1:27" x14ac:dyDescent="0.4">
      <c r="A6" s="16" t="s">
        <v>11</v>
      </c>
      <c r="B6" s="17">
        <v>57</v>
      </c>
      <c r="C6" s="17">
        <v>67</v>
      </c>
      <c r="D6" s="17">
        <v>18</v>
      </c>
      <c r="E6" s="17">
        <v>24</v>
      </c>
      <c r="F6" s="17">
        <v>16</v>
      </c>
      <c r="G6" s="17">
        <v>25</v>
      </c>
      <c r="H6" s="18">
        <v>7.31</v>
      </c>
      <c r="I6" s="19">
        <v>5</v>
      </c>
      <c r="J6" s="19">
        <v>3</v>
      </c>
      <c r="K6" s="19">
        <v>2</v>
      </c>
      <c r="L6" s="11">
        <v>4</v>
      </c>
      <c r="M6" s="10">
        <f t="shared" si="0"/>
        <v>0.30769230769230771</v>
      </c>
      <c r="N6" s="11">
        <v>4</v>
      </c>
      <c r="O6" s="10">
        <f t="shared" si="1"/>
        <v>0.30769230769230771</v>
      </c>
      <c r="P6" s="11">
        <v>0</v>
      </c>
      <c r="Q6" s="10">
        <f t="shared" si="4"/>
        <v>0</v>
      </c>
      <c r="R6" s="11">
        <v>0</v>
      </c>
      <c r="S6" s="10">
        <f t="shared" si="5"/>
        <v>0</v>
      </c>
      <c r="T6" s="11">
        <v>3</v>
      </c>
      <c r="U6" s="10">
        <f t="shared" si="6"/>
        <v>0.23076923076923078</v>
      </c>
      <c r="V6" s="11">
        <v>1</v>
      </c>
      <c r="W6" s="10">
        <f t="shared" si="7"/>
        <v>7.6923076923076927E-2</v>
      </c>
      <c r="X6" s="11">
        <v>1</v>
      </c>
      <c r="Y6" s="10">
        <f t="shared" si="8"/>
        <v>7.6923076923076927E-2</v>
      </c>
      <c r="Z6" s="12">
        <f t="shared" si="2"/>
        <v>13</v>
      </c>
      <c r="AA6" s="13">
        <f t="shared" si="3"/>
        <v>1</v>
      </c>
    </row>
    <row r="7" spans="1:27" x14ac:dyDescent="0.4">
      <c r="A7" s="16" t="s">
        <v>12</v>
      </c>
      <c r="B7" s="17">
        <v>51</v>
      </c>
      <c r="C7" s="17">
        <v>72</v>
      </c>
      <c r="D7" s="17">
        <v>20</v>
      </c>
      <c r="E7" s="17">
        <v>38</v>
      </c>
      <c r="F7" s="17">
        <v>15</v>
      </c>
      <c r="G7" s="17">
        <v>26</v>
      </c>
      <c r="H7" s="18">
        <v>11.26</v>
      </c>
      <c r="I7" s="19">
        <v>5</v>
      </c>
      <c r="J7" s="19">
        <v>5</v>
      </c>
      <c r="K7" s="19">
        <v>0</v>
      </c>
      <c r="L7" s="11">
        <v>5</v>
      </c>
      <c r="M7" s="10">
        <f t="shared" si="0"/>
        <v>0.22727272727272727</v>
      </c>
      <c r="N7" s="11">
        <v>4</v>
      </c>
      <c r="O7" s="10">
        <f t="shared" si="1"/>
        <v>0.18181818181818182</v>
      </c>
      <c r="P7" s="11">
        <v>0</v>
      </c>
      <c r="Q7" s="10">
        <f t="shared" si="4"/>
        <v>0</v>
      </c>
      <c r="R7" s="11">
        <v>0</v>
      </c>
      <c r="S7" s="10">
        <f t="shared" si="5"/>
        <v>0</v>
      </c>
      <c r="T7" s="11">
        <v>6</v>
      </c>
      <c r="U7" s="10">
        <f t="shared" si="6"/>
        <v>0.27272727272727271</v>
      </c>
      <c r="V7" s="11">
        <v>4</v>
      </c>
      <c r="W7" s="10">
        <f t="shared" si="7"/>
        <v>0.18181818181818182</v>
      </c>
      <c r="X7" s="11">
        <v>3</v>
      </c>
      <c r="Y7" s="10">
        <f t="shared" si="8"/>
        <v>0.13636363636363635</v>
      </c>
      <c r="Z7" s="12">
        <f t="shared" si="2"/>
        <v>22</v>
      </c>
      <c r="AA7" s="13">
        <f t="shared" si="3"/>
        <v>0.99999999999999989</v>
      </c>
    </row>
    <row r="8" spans="1:27" x14ac:dyDescent="0.4">
      <c r="A8" s="16" t="s">
        <v>13</v>
      </c>
      <c r="B8" s="17">
        <v>45</v>
      </c>
      <c r="C8" s="17">
        <v>62</v>
      </c>
      <c r="D8" s="17">
        <v>19</v>
      </c>
      <c r="E8" s="17">
        <v>27</v>
      </c>
      <c r="F8" s="17">
        <v>12</v>
      </c>
      <c r="G8" s="17">
        <v>20</v>
      </c>
      <c r="H8" s="18">
        <v>11.29</v>
      </c>
      <c r="I8" s="19">
        <v>5</v>
      </c>
      <c r="J8" s="19">
        <v>2</v>
      </c>
      <c r="K8" s="19">
        <v>3</v>
      </c>
      <c r="L8" s="11">
        <v>6</v>
      </c>
      <c r="M8" s="10">
        <f t="shared" si="0"/>
        <v>0.2857142857142857</v>
      </c>
      <c r="N8" s="11">
        <v>3</v>
      </c>
      <c r="O8" s="10">
        <f t="shared" si="1"/>
        <v>0.14285714285714285</v>
      </c>
      <c r="P8" s="11">
        <v>0</v>
      </c>
      <c r="Q8" s="10">
        <f t="shared" si="4"/>
        <v>0</v>
      </c>
      <c r="R8" s="11">
        <v>0</v>
      </c>
      <c r="S8" s="10">
        <f t="shared" si="5"/>
        <v>0</v>
      </c>
      <c r="T8" s="11">
        <v>5</v>
      </c>
      <c r="U8" s="10">
        <f t="shared" si="6"/>
        <v>0.23809523809523808</v>
      </c>
      <c r="V8" s="11">
        <v>5</v>
      </c>
      <c r="W8" s="10">
        <f t="shared" si="7"/>
        <v>0.23809523809523808</v>
      </c>
      <c r="X8" s="11">
        <v>2</v>
      </c>
      <c r="Y8" s="10">
        <f t="shared" si="8"/>
        <v>9.5238095238095233E-2</v>
      </c>
      <c r="Z8" s="12">
        <f t="shared" si="2"/>
        <v>21</v>
      </c>
      <c r="AA8" s="13">
        <f t="shared" si="3"/>
        <v>0.99999999999999989</v>
      </c>
    </row>
    <row r="9" spans="1:27" s="44" customFormat="1" x14ac:dyDescent="0.4">
      <c r="A9" s="34" t="s">
        <v>14</v>
      </c>
      <c r="B9" s="35">
        <f>SUM(B6:B8)</f>
        <v>153</v>
      </c>
      <c r="C9" s="35">
        <f t="shared" ref="C9:G9" si="11">SUM(C6:C8)</f>
        <v>201</v>
      </c>
      <c r="D9" s="35">
        <f t="shared" si="11"/>
        <v>57</v>
      </c>
      <c r="E9" s="35">
        <f t="shared" si="11"/>
        <v>89</v>
      </c>
      <c r="F9" s="35">
        <f t="shared" si="11"/>
        <v>43</v>
      </c>
      <c r="G9" s="35">
        <f t="shared" si="11"/>
        <v>71</v>
      </c>
      <c r="H9" s="36">
        <f>SUM(H6:H8)</f>
        <v>29.86</v>
      </c>
      <c r="I9" s="36">
        <f>SUM(I6:I8)</f>
        <v>15</v>
      </c>
      <c r="J9" s="36">
        <f t="shared" ref="J9:K9" si="12">SUM(J6:J8)</f>
        <v>10</v>
      </c>
      <c r="K9" s="36">
        <f t="shared" si="12"/>
        <v>5</v>
      </c>
      <c r="L9" s="34">
        <f>SUM(L6:L8)</f>
        <v>15</v>
      </c>
      <c r="M9" s="40">
        <f t="shared" si="0"/>
        <v>0.26785714285714285</v>
      </c>
      <c r="N9" s="34">
        <f>SUM(N6:N8)</f>
        <v>11</v>
      </c>
      <c r="O9" s="40">
        <f t="shared" si="1"/>
        <v>0.19642857142857142</v>
      </c>
      <c r="P9" s="41">
        <f>SUM(P6:P8)</f>
        <v>0</v>
      </c>
      <c r="Q9" s="40">
        <f t="shared" si="4"/>
        <v>0</v>
      </c>
      <c r="R9" s="41">
        <f>SUM(R6:R8)</f>
        <v>0</v>
      </c>
      <c r="S9" s="40">
        <f t="shared" si="5"/>
        <v>0</v>
      </c>
      <c r="T9" s="41">
        <f>SUM(T6:T8)</f>
        <v>14</v>
      </c>
      <c r="U9" s="40">
        <f t="shared" si="6"/>
        <v>0.25</v>
      </c>
      <c r="V9" s="41">
        <f>SUM(V6:V8)</f>
        <v>10</v>
      </c>
      <c r="W9" s="40">
        <f t="shared" si="7"/>
        <v>0.17857142857142858</v>
      </c>
      <c r="X9" s="41">
        <f>SUM(X6:X8)</f>
        <v>6</v>
      </c>
      <c r="Y9" s="40">
        <f t="shared" si="8"/>
        <v>0.10714285714285714</v>
      </c>
      <c r="Z9" s="42">
        <f>SUM(Z6:Z8)</f>
        <v>56</v>
      </c>
      <c r="AA9" s="43">
        <f t="shared" si="3"/>
        <v>1</v>
      </c>
    </row>
    <row r="10" spans="1:27" x14ac:dyDescent="0.4">
      <c r="A10" s="16" t="s">
        <v>15</v>
      </c>
      <c r="B10" s="17">
        <v>43</v>
      </c>
      <c r="C10" s="17">
        <v>46</v>
      </c>
      <c r="D10" s="17">
        <v>16</v>
      </c>
      <c r="E10" s="17">
        <v>34</v>
      </c>
      <c r="F10" s="17">
        <v>11</v>
      </c>
      <c r="G10" s="17">
        <v>25</v>
      </c>
      <c r="H10" s="18">
        <v>9.77</v>
      </c>
      <c r="I10" s="19">
        <v>3</v>
      </c>
      <c r="J10" s="19">
        <v>0</v>
      </c>
      <c r="K10" s="19">
        <v>3</v>
      </c>
      <c r="L10" s="11">
        <v>12</v>
      </c>
      <c r="M10" s="10">
        <f t="shared" si="0"/>
        <v>0.34285714285714286</v>
      </c>
      <c r="N10" s="11">
        <v>7</v>
      </c>
      <c r="O10" s="10">
        <f t="shared" si="1"/>
        <v>0.2</v>
      </c>
      <c r="P10" s="11">
        <v>0</v>
      </c>
      <c r="Q10" s="10">
        <f t="shared" si="4"/>
        <v>0</v>
      </c>
      <c r="R10" s="11">
        <v>0</v>
      </c>
      <c r="S10" s="10">
        <f t="shared" si="5"/>
        <v>0</v>
      </c>
      <c r="T10" s="11">
        <v>4</v>
      </c>
      <c r="U10" s="10">
        <f t="shared" si="6"/>
        <v>0.11428571428571428</v>
      </c>
      <c r="V10" s="11">
        <v>9</v>
      </c>
      <c r="W10" s="10">
        <f t="shared" si="7"/>
        <v>0.25714285714285712</v>
      </c>
      <c r="X10" s="11">
        <v>3</v>
      </c>
      <c r="Y10" s="10">
        <f t="shared" si="8"/>
        <v>8.5714285714285715E-2</v>
      </c>
      <c r="Z10" s="12">
        <f t="shared" si="2"/>
        <v>35</v>
      </c>
      <c r="AA10" s="13">
        <f t="shared" si="3"/>
        <v>1</v>
      </c>
    </row>
    <row r="11" spans="1:27" x14ac:dyDescent="0.4">
      <c r="A11" s="16" t="s">
        <v>16</v>
      </c>
      <c r="B11" s="17">
        <v>19</v>
      </c>
      <c r="C11" s="17">
        <v>44</v>
      </c>
      <c r="D11" s="17">
        <v>8</v>
      </c>
      <c r="E11" s="17">
        <v>24</v>
      </c>
      <c r="F11" s="17">
        <v>9</v>
      </c>
      <c r="G11" s="17">
        <v>21</v>
      </c>
      <c r="H11" s="18">
        <v>11.88</v>
      </c>
      <c r="I11" s="19">
        <v>4</v>
      </c>
      <c r="J11" s="19">
        <v>3</v>
      </c>
      <c r="K11" s="19">
        <v>1</v>
      </c>
      <c r="L11" s="11">
        <v>11</v>
      </c>
      <c r="M11" s="10">
        <f t="shared" si="0"/>
        <v>0.40740740740740738</v>
      </c>
      <c r="N11" s="11">
        <v>9</v>
      </c>
      <c r="O11" s="10">
        <f t="shared" si="1"/>
        <v>0.33333333333333331</v>
      </c>
      <c r="P11" s="11">
        <v>0</v>
      </c>
      <c r="Q11" s="10">
        <f>P11/Z11</f>
        <v>0</v>
      </c>
      <c r="R11" s="11">
        <v>0</v>
      </c>
      <c r="S11" s="10">
        <f t="shared" si="5"/>
        <v>0</v>
      </c>
      <c r="T11" s="11">
        <v>0</v>
      </c>
      <c r="U11" s="10">
        <f>T11/Z11</f>
        <v>0</v>
      </c>
      <c r="V11" s="11">
        <v>3</v>
      </c>
      <c r="W11" s="10">
        <f>V11/Z11</f>
        <v>0.1111111111111111</v>
      </c>
      <c r="X11" s="11">
        <v>4</v>
      </c>
      <c r="Y11" s="10">
        <f>X11/Z11</f>
        <v>0.14814814814814814</v>
      </c>
      <c r="Z11" s="12">
        <f t="shared" si="2"/>
        <v>27</v>
      </c>
      <c r="AA11" s="13">
        <f t="shared" si="3"/>
        <v>1</v>
      </c>
    </row>
    <row r="12" spans="1:27" x14ac:dyDescent="0.4">
      <c r="A12" s="33" t="s">
        <v>17</v>
      </c>
      <c r="B12" s="17">
        <v>17</v>
      </c>
      <c r="C12" s="17">
        <v>29</v>
      </c>
      <c r="D12" s="17">
        <v>6</v>
      </c>
      <c r="E12" s="17">
        <v>9</v>
      </c>
      <c r="F12" s="17">
        <v>7</v>
      </c>
      <c r="G12" s="17">
        <v>19</v>
      </c>
      <c r="H12" s="18">
        <v>15.13</v>
      </c>
      <c r="I12" s="19">
        <v>2</v>
      </c>
      <c r="J12" s="19">
        <v>1</v>
      </c>
      <c r="K12" s="19">
        <v>1</v>
      </c>
      <c r="L12" s="11">
        <v>12</v>
      </c>
      <c r="M12" s="37">
        <f t="shared" si="0"/>
        <v>0.38709677419354838</v>
      </c>
      <c r="N12" s="38">
        <v>7</v>
      </c>
      <c r="O12" s="37">
        <f t="shared" si="1"/>
        <v>0.22580645161290322</v>
      </c>
      <c r="P12" s="38"/>
      <c r="Q12" s="37">
        <f t="shared" si="4"/>
        <v>0</v>
      </c>
      <c r="R12" s="38"/>
      <c r="S12" s="37">
        <f>R12/Z12</f>
        <v>0</v>
      </c>
      <c r="T12" s="38">
        <v>2</v>
      </c>
      <c r="U12" s="37">
        <f t="shared" si="6"/>
        <v>6.4516129032258063E-2</v>
      </c>
      <c r="V12" s="38">
        <v>8</v>
      </c>
      <c r="W12" s="37">
        <f t="shared" si="7"/>
        <v>0.25806451612903225</v>
      </c>
      <c r="X12" s="38">
        <v>2</v>
      </c>
      <c r="Y12" s="37">
        <f t="shared" si="8"/>
        <v>6.4516129032258063E-2</v>
      </c>
      <c r="Z12" s="48">
        <f t="shared" si="2"/>
        <v>31</v>
      </c>
      <c r="AA12" s="39">
        <f t="shared" si="3"/>
        <v>1</v>
      </c>
    </row>
    <row r="13" spans="1:27" s="44" customFormat="1" x14ac:dyDescent="0.4">
      <c r="A13" s="34" t="s">
        <v>18</v>
      </c>
      <c r="B13" s="35">
        <f>SUM(B9:B12)</f>
        <v>232</v>
      </c>
      <c r="C13" s="35">
        <f t="shared" ref="C13:G13" si="13">SUM(C9:C12)</f>
        <v>320</v>
      </c>
      <c r="D13" s="35">
        <f t="shared" si="13"/>
        <v>87</v>
      </c>
      <c r="E13" s="35">
        <f t="shared" si="13"/>
        <v>156</v>
      </c>
      <c r="F13" s="35">
        <f t="shared" si="13"/>
        <v>70</v>
      </c>
      <c r="G13" s="35">
        <f t="shared" si="13"/>
        <v>136</v>
      </c>
      <c r="H13" s="36">
        <f>SUM(H9:H12)</f>
        <v>66.64</v>
      </c>
      <c r="I13" s="36">
        <f>SUM(I10:I12)</f>
        <v>9</v>
      </c>
      <c r="J13" s="36">
        <f>SUM(J10:J12)</f>
        <v>4</v>
      </c>
      <c r="K13" s="36">
        <f>SUM(K10:K12)</f>
        <v>5</v>
      </c>
      <c r="L13" s="35">
        <f>SUM(L10:L12)</f>
        <v>35</v>
      </c>
      <c r="M13" s="40">
        <f t="shared" si="0"/>
        <v>0.37634408602150538</v>
      </c>
      <c r="N13" s="35">
        <f>SUM(N10:N12)</f>
        <v>23</v>
      </c>
      <c r="O13" s="40">
        <f t="shared" si="1"/>
        <v>0.24731182795698925</v>
      </c>
      <c r="P13" s="45">
        <f>SUM(P10:P12)</f>
        <v>0</v>
      </c>
      <c r="Q13" s="40">
        <f t="shared" si="4"/>
        <v>0</v>
      </c>
      <c r="R13" s="45">
        <f>SUM(R10:R12)</f>
        <v>0</v>
      </c>
      <c r="S13" s="40">
        <f t="shared" si="5"/>
        <v>0</v>
      </c>
      <c r="T13" s="45">
        <f>SUM(T10:T12)</f>
        <v>6</v>
      </c>
      <c r="U13" s="40">
        <f t="shared" si="6"/>
        <v>6.4516129032258063E-2</v>
      </c>
      <c r="V13" s="45">
        <f>SUM(V10:V12)</f>
        <v>20</v>
      </c>
      <c r="W13" s="40">
        <f t="shared" si="7"/>
        <v>0.21505376344086022</v>
      </c>
      <c r="X13" s="45">
        <f>SUM(X10:X12)</f>
        <v>9</v>
      </c>
      <c r="Y13" s="40">
        <f t="shared" si="8"/>
        <v>9.6774193548387094E-2</v>
      </c>
      <c r="Z13" s="42">
        <f>SUM(Z10:Z12)</f>
        <v>93</v>
      </c>
      <c r="AA13" s="43">
        <f t="shared" si="3"/>
        <v>1</v>
      </c>
    </row>
    <row r="14" spans="1:27" x14ac:dyDescent="0.4">
      <c r="A14" s="16" t="s">
        <v>19</v>
      </c>
      <c r="B14" s="20"/>
      <c r="C14" s="20"/>
      <c r="D14" s="20"/>
      <c r="E14" s="20"/>
      <c r="F14" s="20"/>
      <c r="G14" s="20"/>
      <c r="H14" s="20"/>
      <c r="I14" s="21"/>
      <c r="J14" s="21"/>
      <c r="K14" s="21"/>
      <c r="L14" s="15"/>
      <c r="M14" s="14" t="e">
        <f t="shared" si="0"/>
        <v>#DIV/0!</v>
      </c>
      <c r="N14" s="15"/>
      <c r="O14" s="14" t="e">
        <f t="shared" si="1"/>
        <v>#DIV/0!</v>
      </c>
      <c r="P14" s="15"/>
      <c r="Q14" s="14" t="e">
        <f t="shared" si="4"/>
        <v>#DIV/0!</v>
      </c>
      <c r="R14" s="15"/>
      <c r="S14" s="14" t="e">
        <f t="shared" si="5"/>
        <v>#DIV/0!</v>
      </c>
      <c r="T14" s="15"/>
      <c r="U14" s="14" t="e">
        <f t="shared" si="6"/>
        <v>#DIV/0!</v>
      </c>
      <c r="V14" s="15"/>
      <c r="W14" s="14" t="e">
        <f t="shared" si="7"/>
        <v>#DIV/0!</v>
      </c>
      <c r="X14" s="15"/>
      <c r="Y14" s="10" t="e">
        <f t="shared" si="8"/>
        <v>#DIV/0!</v>
      </c>
      <c r="Z14" s="12">
        <f t="shared" si="2"/>
        <v>0</v>
      </c>
      <c r="AA14" s="22" t="e">
        <f t="shared" si="3"/>
        <v>#DIV/0!</v>
      </c>
    </row>
    <row r="15" spans="1:27" x14ac:dyDescent="0.4">
      <c r="A15" s="16" t="s">
        <v>20</v>
      </c>
      <c r="B15" s="20"/>
      <c r="C15" s="20"/>
      <c r="D15" s="20"/>
      <c r="E15" s="20"/>
      <c r="F15" s="20"/>
      <c r="G15" s="20"/>
      <c r="H15" s="20"/>
      <c r="I15" s="21"/>
      <c r="J15" s="21"/>
      <c r="K15" s="21"/>
      <c r="L15" s="15"/>
      <c r="M15" s="14" t="e">
        <f t="shared" si="0"/>
        <v>#DIV/0!</v>
      </c>
      <c r="N15" s="15"/>
      <c r="O15" s="14" t="e">
        <f t="shared" si="1"/>
        <v>#DIV/0!</v>
      </c>
      <c r="P15" s="15"/>
      <c r="Q15" s="14" t="e">
        <f t="shared" si="4"/>
        <v>#DIV/0!</v>
      </c>
      <c r="R15" s="15"/>
      <c r="S15" s="14" t="e">
        <f t="shared" si="5"/>
        <v>#DIV/0!</v>
      </c>
      <c r="T15" s="15"/>
      <c r="U15" s="14" t="e">
        <f t="shared" si="6"/>
        <v>#DIV/0!</v>
      </c>
      <c r="V15" s="15"/>
      <c r="W15" s="14" t="e">
        <f t="shared" si="7"/>
        <v>#DIV/0!</v>
      </c>
      <c r="X15" s="15"/>
      <c r="Y15" s="10" t="e">
        <f t="shared" si="8"/>
        <v>#DIV/0!</v>
      </c>
      <c r="Z15" s="12">
        <f t="shared" si="2"/>
        <v>0</v>
      </c>
      <c r="AA15" s="22" t="e">
        <f t="shared" si="3"/>
        <v>#DIV/0!</v>
      </c>
    </row>
    <row r="16" spans="1:27" x14ac:dyDescent="0.4">
      <c r="A16" s="16" t="s">
        <v>21</v>
      </c>
      <c r="B16" s="20"/>
      <c r="C16" s="20"/>
      <c r="D16" s="20"/>
      <c r="E16" s="20"/>
      <c r="F16" s="20"/>
      <c r="G16" s="20"/>
      <c r="H16" s="20"/>
      <c r="I16" s="21"/>
      <c r="J16" s="21"/>
      <c r="K16" s="21"/>
      <c r="L16" s="15"/>
      <c r="M16" s="14" t="e">
        <f t="shared" si="0"/>
        <v>#DIV/0!</v>
      </c>
      <c r="N16" s="15"/>
      <c r="O16" s="14" t="e">
        <f t="shared" si="1"/>
        <v>#DIV/0!</v>
      </c>
      <c r="P16" s="15"/>
      <c r="Q16" s="14" t="e">
        <f t="shared" si="4"/>
        <v>#DIV/0!</v>
      </c>
      <c r="R16" s="15"/>
      <c r="S16" s="14" t="e">
        <f t="shared" si="5"/>
        <v>#DIV/0!</v>
      </c>
      <c r="T16" s="15"/>
      <c r="U16" s="14" t="e">
        <f t="shared" si="6"/>
        <v>#DIV/0!</v>
      </c>
      <c r="V16" s="15"/>
      <c r="W16" s="14" t="e">
        <f t="shared" si="7"/>
        <v>#DIV/0!</v>
      </c>
      <c r="X16" s="15"/>
      <c r="Y16" s="10" t="e">
        <f t="shared" si="8"/>
        <v>#DIV/0!</v>
      </c>
      <c r="Z16" s="12">
        <f t="shared" si="2"/>
        <v>0</v>
      </c>
      <c r="AA16" s="22" t="e">
        <f t="shared" si="3"/>
        <v>#DIV/0!</v>
      </c>
    </row>
    <row r="17" spans="1:27" s="44" customFormat="1" x14ac:dyDescent="0.4">
      <c r="A17" s="34" t="s">
        <v>22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6" t="e">
        <f t="shared" si="0"/>
        <v>#DIV/0!</v>
      </c>
      <c r="N17" s="41"/>
      <c r="O17" s="46" t="e">
        <f t="shared" si="1"/>
        <v>#DIV/0!</v>
      </c>
      <c r="P17" s="41"/>
      <c r="Q17" s="46" t="e">
        <f t="shared" si="4"/>
        <v>#DIV/0!</v>
      </c>
      <c r="R17" s="41"/>
      <c r="S17" s="46" t="e">
        <f t="shared" si="5"/>
        <v>#DIV/0!</v>
      </c>
      <c r="T17" s="41"/>
      <c r="U17" s="46" t="e">
        <f t="shared" si="6"/>
        <v>#DIV/0!</v>
      </c>
      <c r="V17" s="41"/>
      <c r="W17" s="46" t="e">
        <f t="shared" si="7"/>
        <v>#DIV/0!</v>
      </c>
      <c r="X17" s="41"/>
      <c r="Y17" s="46" t="e">
        <f t="shared" si="8"/>
        <v>#DIV/0!</v>
      </c>
      <c r="Z17" s="41">
        <f>SUM(Z14:Z16)</f>
        <v>0</v>
      </c>
      <c r="AA17" s="47" t="e">
        <f t="shared" si="3"/>
        <v>#DIV/0!</v>
      </c>
    </row>
  </sheetData>
  <sheetProtection selectLockedCells="1"/>
  <protectedRanges>
    <protectedRange sqref="B7:B10 C9:G9" name="Range1_4"/>
    <protectedRange sqref="B2:B6 C5:G5" name="Range1_1_3"/>
    <protectedRange sqref="C7:C8 C10" name="Range1_2_1"/>
    <protectedRange sqref="C2:C4 C6" name="Range1_1_1_1"/>
    <protectedRange sqref="D7:D8 D10" name="Range1_3_1"/>
    <protectedRange sqref="D2:D4 D6" name="Range1_1_2_1"/>
    <protectedRange sqref="E7:E8 E10" name="Range2_3"/>
    <protectedRange sqref="E2:E4 E6" name="Range2_1_2"/>
    <protectedRange sqref="F7:F8 F10" name="Range3_2"/>
    <protectedRange sqref="F2:F4 F6" name="Range3_1_2"/>
    <protectedRange sqref="G7:G8 G10" name="Range5_2"/>
    <protectedRange sqref="G7:G8 G10" name="Range4_3"/>
    <protectedRange sqref="G2:G4 G6" name="Range5_1_2"/>
    <protectedRange sqref="G2:G4 G6" name="Range4_1_2"/>
    <protectedRange sqref="H7:H10" name="Range2_2_1"/>
    <protectedRange sqref="H2:H6" name="Range2_1_1_1"/>
    <protectedRange sqref="I7:I10 J9:K9" name="Range4_2_1"/>
    <protectedRange sqref="I2:I6 J5:K5" name="Range4_1_1_1"/>
    <protectedRange sqref="J2:J4 J6:J8 J10" name="Range5_1_1_1"/>
    <protectedRange sqref="K2:K4 K6:K8 K10" name="Range8_2_1"/>
    <protectedRange sqref="L2:N2 L7 N7 P2:X2 P7 R7 T7 V7 X7 S3:S10 M3:M16 O2:O16 Q3:Q16 S12:S16 U3:U16 W3:W16" name="Range3_1_1_1"/>
  </protectedRanges>
  <pageMargins left="0.7" right="0.7" top="0.75" bottom="0.75" header="0.3" footer="0.3"/>
  <pageSetup orientation="portrait" verticalDpi="4294967293" r:id="rId1"/>
  <ignoredErrors>
    <ignoredError sqref="M5 M9 M13 O5 O9 O13 Q5 Q9 Q13 S5 S9 S13 U5 U9 U13 W5 W9 W13 Y5:Z5 Y9:Z9 Y13:Z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C0E2-BA76-4174-B82D-2F02D8DB859B}">
  <dimension ref="A1:B11"/>
  <sheetViews>
    <sheetView workbookViewId="0">
      <selection activeCell="M10" sqref="M10"/>
    </sheetView>
  </sheetViews>
  <sheetFormatPr defaultRowHeight="14.25" x14ac:dyDescent="0.45"/>
  <cols>
    <col min="1" max="1" width="12.33203125" bestFit="1" customWidth="1"/>
    <col min="2" max="2" width="27.46484375" bestFit="1" customWidth="1"/>
  </cols>
  <sheetData>
    <row r="1" spans="1:2" x14ac:dyDescent="0.45">
      <c r="A1" s="23" t="s">
        <v>39</v>
      </c>
      <c r="B1" t="s">
        <v>43</v>
      </c>
    </row>
    <row r="2" spans="1:2" x14ac:dyDescent="0.45">
      <c r="A2" s="24" t="s">
        <v>7</v>
      </c>
      <c r="B2" s="25">
        <v>9.7799999999999994</v>
      </c>
    </row>
    <row r="3" spans="1:2" x14ac:dyDescent="0.45">
      <c r="A3" s="24" t="s">
        <v>8</v>
      </c>
      <c r="B3" s="25">
        <v>7.96</v>
      </c>
    </row>
    <row r="4" spans="1:2" x14ac:dyDescent="0.45">
      <c r="A4" s="24" t="s">
        <v>9</v>
      </c>
      <c r="B4" s="25">
        <v>9.8800000000000008</v>
      </c>
    </row>
    <row r="5" spans="1:2" x14ac:dyDescent="0.45">
      <c r="A5" s="24" t="s">
        <v>11</v>
      </c>
      <c r="B5" s="25">
        <v>7.31</v>
      </c>
    </row>
    <row r="6" spans="1:2" x14ac:dyDescent="0.45">
      <c r="A6" s="24" t="s">
        <v>12</v>
      </c>
      <c r="B6" s="25">
        <v>11.26</v>
      </c>
    </row>
    <row r="7" spans="1:2" x14ac:dyDescent="0.45">
      <c r="A7" s="24" t="s">
        <v>13</v>
      </c>
      <c r="B7" s="25">
        <v>11.29</v>
      </c>
    </row>
    <row r="8" spans="1:2" x14ac:dyDescent="0.45">
      <c r="A8" s="24" t="s">
        <v>15</v>
      </c>
      <c r="B8" s="25">
        <v>9.77</v>
      </c>
    </row>
    <row r="9" spans="1:2" x14ac:dyDescent="0.45">
      <c r="A9" s="24" t="s">
        <v>16</v>
      </c>
      <c r="B9" s="25">
        <v>11.88</v>
      </c>
    </row>
    <row r="10" spans="1:2" x14ac:dyDescent="0.45">
      <c r="A10" s="24" t="s">
        <v>17</v>
      </c>
      <c r="B10" s="25">
        <v>15.13</v>
      </c>
    </row>
    <row r="11" spans="1:2" x14ac:dyDescent="0.45">
      <c r="A11" s="24" t="s">
        <v>40</v>
      </c>
      <c r="B11" s="25">
        <v>94.259999999999991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4C14-DD14-4D17-95D0-6146D4172C30}">
  <dimension ref="A1:B11"/>
  <sheetViews>
    <sheetView workbookViewId="0">
      <selection activeCell="M14" sqref="M14"/>
    </sheetView>
  </sheetViews>
  <sheetFormatPr defaultRowHeight="14.25" x14ac:dyDescent="0.45"/>
  <cols>
    <col min="1" max="1" width="12.33203125" bestFit="1" customWidth="1"/>
    <col min="2" max="2" width="26.19921875" bestFit="1" customWidth="1"/>
  </cols>
  <sheetData>
    <row r="1" spans="1:2" x14ac:dyDescent="0.45">
      <c r="A1" s="23" t="s">
        <v>39</v>
      </c>
      <c r="B1" t="s">
        <v>44</v>
      </c>
    </row>
    <row r="2" spans="1:2" x14ac:dyDescent="0.45">
      <c r="A2" s="24" t="s">
        <v>7</v>
      </c>
      <c r="B2">
        <v>3</v>
      </c>
    </row>
    <row r="3" spans="1:2" x14ac:dyDescent="0.45">
      <c r="A3" s="24" t="s">
        <v>8</v>
      </c>
      <c r="B3">
        <v>4</v>
      </c>
    </row>
    <row r="4" spans="1:2" x14ac:dyDescent="0.45">
      <c r="A4" s="24" t="s">
        <v>9</v>
      </c>
      <c r="B4">
        <v>4</v>
      </c>
    </row>
    <row r="5" spans="1:2" x14ac:dyDescent="0.45">
      <c r="A5" s="24" t="s">
        <v>11</v>
      </c>
      <c r="B5">
        <v>5</v>
      </c>
    </row>
    <row r="6" spans="1:2" x14ac:dyDescent="0.45">
      <c r="A6" s="24" t="s">
        <v>12</v>
      </c>
      <c r="B6">
        <v>5</v>
      </c>
    </row>
    <row r="7" spans="1:2" x14ac:dyDescent="0.45">
      <c r="A7" s="24" t="s">
        <v>13</v>
      </c>
      <c r="B7">
        <v>5</v>
      </c>
    </row>
    <row r="8" spans="1:2" x14ac:dyDescent="0.45">
      <c r="A8" s="24" t="s">
        <v>15</v>
      </c>
      <c r="B8">
        <v>3</v>
      </c>
    </row>
    <row r="9" spans="1:2" x14ac:dyDescent="0.45">
      <c r="A9" s="24" t="s">
        <v>16</v>
      </c>
      <c r="B9">
        <v>4</v>
      </c>
    </row>
    <row r="10" spans="1:2" x14ac:dyDescent="0.45">
      <c r="A10" s="24" t="s">
        <v>17</v>
      </c>
      <c r="B10">
        <v>2</v>
      </c>
    </row>
    <row r="11" spans="1:2" x14ac:dyDescent="0.45">
      <c r="A11" s="24" t="s">
        <v>40</v>
      </c>
      <c r="B11">
        <v>35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11F09-0A96-482D-89BD-5BFF1A64426F}">
  <dimension ref="A1:C7"/>
  <sheetViews>
    <sheetView workbookViewId="0">
      <selection activeCell="C13" sqref="C13"/>
    </sheetView>
  </sheetViews>
  <sheetFormatPr defaultRowHeight="14.25" x14ac:dyDescent="0.45"/>
  <cols>
    <col min="1" max="1" width="16.796875" bestFit="1" customWidth="1"/>
    <col min="2" max="2" width="15.19921875" bestFit="1" customWidth="1"/>
    <col min="3" max="3" width="10.796875" bestFit="1" customWidth="1"/>
    <col min="4" max="4" width="4.19921875" bestFit="1" customWidth="1"/>
    <col min="5" max="5" width="3.796875" bestFit="1" customWidth="1"/>
    <col min="6" max="6" width="4.46484375" bestFit="1" customWidth="1"/>
    <col min="7" max="7" width="3.6640625" bestFit="1" customWidth="1"/>
    <col min="8" max="8" width="3" bestFit="1" customWidth="1"/>
    <col min="9" max="9" width="4" bestFit="1" customWidth="1"/>
    <col min="10" max="11" width="3.796875" bestFit="1" customWidth="1"/>
    <col min="12" max="12" width="4.1328125" bestFit="1" customWidth="1"/>
    <col min="13" max="13" width="3.86328125" bestFit="1" customWidth="1"/>
    <col min="18" max="18" width="10.796875" bestFit="1" customWidth="1"/>
  </cols>
  <sheetData>
    <row r="1" spans="1:3" x14ac:dyDescent="0.45">
      <c r="B1" s="23" t="s">
        <v>41</v>
      </c>
    </row>
    <row r="2" spans="1:3" x14ac:dyDescent="0.45">
      <c r="A2" s="23" t="s">
        <v>42</v>
      </c>
      <c r="B2" t="s">
        <v>18</v>
      </c>
      <c r="C2" t="s">
        <v>40</v>
      </c>
    </row>
    <row r="3" spans="1:3" x14ac:dyDescent="0.45">
      <c r="A3" s="24" t="s">
        <v>24</v>
      </c>
      <c r="B3" s="26">
        <v>0.37634408602150538</v>
      </c>
      <c r="C3" s="26">
        <v>0.37634408602150538</v>
      </c>
    </row>
    <row r="4" spans="1:3" x14ac:dyDescent="0.45">
      <c r="A4" s="24" t="s">
        <v>32</v>
      </c>
      <c r="B4" s="26">
        <v>9.6774193548387094E-2</v>
      </c>
      <c r="C4" s="26">
        <v>9.6774193548387094E-2</v>
      </c>
    </row>
    <row r="5" spans="1:3" x14ac:dyDescent="0.45">
      <c r="A5" s="24" t="s">
        <v>30</v>
      </c>
      <c r="B5" s="26">
        <v>0.21505376344086022</v>
      </c>
      <c r="C5" s="26">
        <v>0.21505376344086022</v>
      </c>
    </row>
    <row r="6" spans="1:3" x14ac:dyDescent="0.45">
      <c r="A6" s="24" t="s">
        <v>25</v>
      </c>
      <c r="B6" s="26">
        <v>0.24731182795698925</v>
      </c>
      <c r="C6" s="26">
        <v>0.24731182795698925</v>
      </c>
    </row>
    <row r="7" spans="1:3" x14ac:dyDescent="0.45">
      <c r="A7" s="24" t="s">
        <v>46</v>
      </c>
      <c r="B7" s="26">
        <v>6.4516129032258063E-2</v>
      </c>
      <c r="C7" s="26">
        <v>6.4516129032258063E-2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C0EFA-FDB4-4DCF-85BA-8342E4882FC9}">
  <dimension ref="P26:U34"/>
  <sheetViews>
    <sheetView zoomScaleNormal="100" workbookViewId="0">
      <selection activeCell="O30" sqref="O30"/>
    </sheetView>
  </sheetViews>
  <sheetFormatPr defaultColWidth="8.796875" defaultRowHeight="14.25" x14ac:dyDescent="0.45"/>
  <cols>
    <col min="1" max="16384" width="8.796875" style="27"/>
  </cols>
  <sheetData>
    <row r="26" spans="16:21" ht="15.75" x14ac:dyDescent="0.5">
      <c r="P26" s="28"/>
      <c r="Q26" s="29"/>
      <c r="R26" s="29"/>
      <c r="S26" s="29"/>
      <c r="T26" s="30"/>
      <c r="U26" s="30"/>
    </row>
    <row r="27" spans="16:21" ht="15.75" x14ac:dyDescent="0.5">
      <c r="P27" s="49"/>
      <c r="Q27" s="49"/>
      <c r="R27" s="49"/>
      <c r="S27" s="49"/>
      <c r="T27" s="29"/>
      <c r="U27" s="29"/>
    </row>
    <row r="28" spans="16:21" ht="15.75" x14ac:dyDescent="0.5">
      <c r="P28" s="49"/>
      <c r="Q28" s="49"/>
      <c r="R28" s="49"/>
      <c r="S28" s="49"/>
      <c r="T28" s="29"/>
      <c r="U28" s="29"/>
    </row>
    <row r="29" spans="16:21" ht="15.75" x14ac:dyDescent="0.5">
      <c r="P29" s="49"/>
      <c r="Q29" s="49"/>
      <c r="R29" s="49"/>
      <c r="S29" s="49"/>
      <c r="T29" s="31"/>
      <c r="U29" s="31"/>
    </row>
    <row r="30" spans="16:21" ht="15.75" x14ac:dyDescent="0.5">
      <c r="P30" s="49"/>
      <c r="Q30" s="49"/>
      <c r="R30" s="49"/>
      <c r="S30" s="49"/>
      <c r="T30" s="29"/>
      <c r="U30" s="29"/>
    </row>
    <row r="31" spans="16:21" ht="15.75" x14ac:dyDescent="0.5">
      <c r="P31" s="50"/>
      <c r="Q31" s="50"/>
      <c r="R31" s="50"/>
      <c r="S31" s="50"/>
      <c r="T31" s="31"/>
      <c r="U31" s="31"/>
    </row>
    <row r="32" spans="16:21" ht="15.75" x14ac:dyDescent="0.5">
      <c r="P32" s="49"/>
      <c r="Q32" s="49"/>
      <c r="R32" s="49"/>
      <c r="S32" s="49"/>
      <c r="T32" s="31"/>
      <c r="U32" s="31"/>
    </row>
    <row r="34" ht="15.5" customHeight="1" x14ac:dyDescent="0.45"/>
  </sheetData>
  <mergeCells count="6">
    <mergeCell ref="P32:S32"/>
    <mergeCell ref="P27:S27"/>
    <mergeCell ref="P28:S28"/>
    <mergeCell ref="P29:S29"/>
    <mergeCell ref="P30:S30"/>
    <mergeCell ref="P31:S31"/>
  </mergeCells>
  <printOptions horizontalCentered="1"/>
  <pageMargins left="0.45" right="0.45" top="0.75" bottom="0.5" header="0.3" footer="0.3"/>
  <pageSetup orientation="landscape" r:id="rId1"/>
  <headerFooter>
    <oddHeader>&amp;C&amp;"Century Gothic,Regular"&amp;16HOSPITAL SCORE CARD - OVERALL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1AE4-4ED7-4095-8CBE-21BBB720E2FC}">
  <dimension ref="A1:F5"/>
  <sheetViews>
    <sheetView workbookViewId="0">
      <selection activeCell="O14" sqref="O14"/>
    </sheetView>
  </sheetViews>
  <sheetFormatPr defaultRowHeight="14.25" x14ac:dyDescent="0.45"/>
  <cols>
    <col min="1" max="1" width="12.33203125" bestFit="1" customWidth="1"/>
    <col min="2" max="2" width="11.19921875" bestFit="1" customWidth="1"/>
    <col min="3" max="3" width="10.1328125" bestFit="1" customWidth="1"/>
    <col min="4" max="4" width="7.796875" bestFit="1" customWidth="1"/>
    <col min="5" max="5" width="8.796875" bestFit="1" customWidth="1"/>
    <col min="6" max="6" width="4.19921875" bestFit="1" customWidth="1"/>
  </cols>
  <sheetData>
    <row r="1" spans="1:6" x14ac:dyDescent="0.45">
      <c r="A1" s="23" t="s">
        <v>39</v>
      </c>
      <c r="B1" t="s">
        <v>55</v>
      </c>
      <c r="C1" t="s">
        <v>54</v>
      </c>
      <c r="D1" t="s">
        <v>32</v>
      </c>
      <c r="E1" t="s">
        <v>30</v>
      </c>
      <c r="F1" t="s">
        <v>46</v>
      </c>
    </row>
    <row r="2" spans="1:6" x14ac:dyDescent="0.45">
      <c r="A2" s="24" t="s">
        <v>15</v>
      </c>
      <c r="B2" s="26">
        <v>0.2</v>
      </c>
      <c r="C2" s="26">
        <v>0.34285714285714286</v>
      </c>
      <c r="D2" s="26">
        <v>8.5714285714285715E-2</v>
      </c>
      <c r="E2" s="26">
        <v>0.25714285714285712</v>
      </c>
      <c r="F2" s="26">
        <v>0.11428571428571428</v>
      </c>
    </row>
    <row r="3" spans="1:6" x14ac:dyDescent="0.45">
      <c r="A3" s="24" t="s">
        <v>16</v>
      </c>
      <c r="B3" s="26">
        <v>0.33333333333333331</v>
      </c>
      <c r="C3" s="26">
        <v>0.40740740740740738</v>
      </c>
      <c r="D3" s="26">
        <v>0.14814814814814814</v>
      </c>
      <c r="E3" s="26">
        <v>0.1111111111111111</v>
      </c>
      <c r="F3" s="26">
        <v>0</v>
      </c>
    </row>
    <row r="4" spans="1:6" x14ac:dyDescent="0.45">
      <c r="A4" s="24" t="s">
        <v>17</v>
      </c>
      <c r="B4" s="26">
        <v>0.22580645161290322</v>
      </c>
      <c r="C4" s="26">
        <v>0.38709677419354838</v>
      </c>
      <c r="D4" s="26">
        <v>6.4516129032258063E-2</v>
      </c>
      <c r="E4" s="26">
        <v>0.25806451612903225</v>
      </c>
      <c r="F4" s="26">
        <v>6.4516129032258063E-2</v>
      </c>
    </row>
    <row r="5" spans="1:6" x14ac:dyDescent="0.45">
      <c r="A5" s="24" t="s">
        <v>40</v>
      </c>
      <c r="B5" s="26">
        <v>0.75913978494623657</v>
      </c>
      <c r="C5" s="26">
        <v>1.1373613244580985</v>
      </c>
      <c r="D5" s="26">
        <v>0.29837856289469189</v>
      </c>
      <c r="E5" s="26">
        <v>0.62631848438300053</v>
      </c>
      <c r="F5" s="26">
        <v>0.17880184331797233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ED2D-950B-4920-A481-15050A65C878}">
  <dimension ref="A1:E11"/>
  <sheetViews>
    <sheetView topLeftCell="A13" workbookViewId="0">
      <selection activeCell="C31" sqref="C31:C32"/>
    </sheetView>
  </sheetViews>
  <sheetFormatPr defaultRowHeight="14.25" x14ac:dyDescent="0.45"/>
  <cols>
    <col min="1" max="1" width="12.33203125" bestFit="1" customWidth="1"/>
    <col min="2" max="2" width="18.796875" bestFit="1" customWidth="1"/>
    <col min="3" max="3" width="16.796875" bestFit="1" customWidth="1"/>
    <col min="4" max="4" width="16.6640625" bestFit="1" customWidth="1"/>
    <col min="5" max="5" width="14.796875" bestFit="1" customWidth="1"/>
    <col min="6" max="6" width="4.46484375" bestFit="1" customWidth="1"/>
    <col min="7" max="7" width="3.6640625" bestFit="1" customWidth="1"/>
    <col min="8" max="8" width="3" bestFit="1" customWidth="1"/>
    <col min="9" max="9" width="4" bestFit="1" customWidth="1"/>
    <col min="10" max="10" width="3.796875" bestFit="1" customWidth="1"/>
    <col min="11" max="11" width="10.796875" bestFit="1" customWidth="1"/>
  </cols>
  <sheetData>
    <row r="1" spans="1:5" x14ac:dyDescent="0.45">
      <c r="A1" s="23" t="s">
        <v>39</v>
      </c>
      <c r="B1" t="s">
        <v>60</v>
      </c>
      <c r="C1" t="s">
        <v>56</v>
      </c>
      <c r="D1" t="s">
        <v>61</v>
      </c>
      <c r="E1" t="s">
        <v>57</v>
      </c>
    </row>
    <row r="2" spans="1:5" x14ac:dyDescent="0.45">
      <c r="A2" s="24" t="s">
        <v>7</v>
      </c>
      <c r="B2">
        <v>20</v>
      </c>
      <c r="C2">
        <v>57</v>
      </c>
      <c r="D2">
        <v>31</v>
      </c>
      <c r="E2">
        <v>73</v>
      </c>
    </row>
    <row r="3" spans="1:5" x14ac:dyDescent="0.45">
      <c r="A3" s="24" t="s">
        <v>8</v>
      </c>
      <c r="B3">
        <v>17</v>
      </c>
      <c r="C3">
        <v>48</v>
      </c>
      <c r="D3">
        <v>26</v>
      </c>
      <c r="E3">
        <v>67</v>
      </c>
    </row>
    <row r="4" spans="1:5" x14ac:dyDescent="0.45">
      <c r="A4" s="24" t="s">
        <v>9</v>
      </c>
      <c r="B4">
        <v>14</v>
      </c>
      <c r="C4">
        <v>32</v>
      </c>
      <c r="D4">
        <v>26</v>
      </c>
      <c r="E4">
        <v>58</v>
      </c>
    </row>
    <row r="5" spans="1:5" x14ac:dyDescent="0.45">
      <c r="A5" s="24" t="s">
        <v>11</v>
      </c>
      <c r="B5">
        <v>18</v>
      </c>
      <c r="C5">
        <v>57</v>
      </c>
      <c r="D5">
        <v>24</v>
      </c>
      <c r="E5">
        <v>67</v>
      </c>
    </row>
    <row r="6" spans="1:5" x14ac:dyDescent="0.45">
      <c r="A6" s="24" t="s">
        <v>12</v>
      </c>
      <c r="B6">
        <v>20</v>
      </c>
      <c r="C6">
        <v>51</v>
      </c>
      <c r="D6">
        <v>38</v>
      </c>
      <c r="E6">
        <v>72</v>
      </c>
    </row>
    <row r="7" spans="1:5" x14ac:dyDescent="0.45">
      <c r="A7" s="24" t="s">
        <v>13</v>
      </c>
      <c r="B7">
        <v>19</v>
      </c>
      <c r="C7">
        <v>45</v>
      </c>
      <c r="D7">
        <v>27</v>
      </c>
      <c r="E7">
        <v>62</v>
      </c>
    </row>
    <row r="8" spans="1:5" x14ac:dyDescent="0.45">
      <c r="A8" s="24" t="s">
        <v>15</v>
      </c>
      <c r="B8">
        <v>16</v>
      </c>
      <c r="C8">
        <v>43</v>
      </c>
      <c r="D8">
        <v>34</v>
      </c>
      <c r="E8">
        <v>46</v>
      </c>
    </row>
    <row r="9" spans="1:5" x14ac:dyDescent="0.45">
      <c r="A9" s="24" t="s">
        <v>16</v>
      </c>
      <c r="B9">
        <v>8</v>
      </c>
      <c r="C9">
        <v>19</v>
      </c>
      <c r="D9">
        <v>24</v>
      </c>
      <c r="E9">
        <v>44</v>
      </c>
    </row>
    <row r="10" spans="1:5" x14ac:dyDescent="0.45">
      <c r="A10" s="24" t="s">
        <v>17</v>
      </c>
      <c r="B10">
        <v>6</v>
      </c>
      <c r="C10">
        <v>17</v>
      </c>
      <c r="D10">
        <v>9</v>
      </c>
      <c r="E10">
        <v>29</v>
      </c>
    </row>
    <row r="11" spans="1:5" x14ac:dyDescent="0.45">
      <c r="A11" s="24" t="s">
        <v>40</v>
      </c>
      <c r="B11">
        <v>138</v>
      </c>
      <c r="C11">
        <v>369</v>
      </c>
      <c r="D11">
        <v>239</v>
      </c>
      <c r="E11">
        <v>518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0BCFB-26F2-469D-AE19-BA8887E21458}">
  <dimension ref="A3:E13"/>
  <sheetViews>
    <sheetView workbookViewId="0">
      <selection activeCell="K19" sqref="K19"/>
    </sheetView>
  </sheetViews>
  <sheetFormatPr defaultRowHeight="14.25" x14ac:dyDescent="0.45"/>
  <cols>
    <col min="1" max="1" width="12.33203125" bestFit="1" customWidth="1"/>
    <col min="2" max="2" width="17.796875" bestFit="1" customWidth="1"/>
    <col min="3" max="3" width="16.796875" bestFit="1" customWidth="1"/>
    <col min="4" max="4" width="15.796875" bestFit="1" customWidth="1"/>
    <col min="5" max="5" width="14.796875" bestFit="1" customWidth="1"/>
  </cols>
  <sheetData>
    <row r="3" spans="1:5" x14ac:dyDescent="0.45">
      <c r="A3" s="23" t="s">
        <v>39</v>
      </c>
      <c r="B3" t="s">
        <v>63</v>
      </c>
      <c r="C3" t="s">
        <v>56</v>
      </c>
      <c r="D3" t="s">
        <v>62</v>
      </c>
      <c r="E3" t="s">
        <v>57</v>
      </c>
    </row>
    <row r="4" spans="1:5" x14ac:dyDescent="0.45">
      <c r="A4" s="24" t="s">
        <v>7</v>
      </c>
      <c r="B4">
        <v>15</v>
      </c>
      <c r="C4">
        <v>57</v>
      </c>
      <c r="D4">
        <v>27</v>
      </c>
      <c r="E4">
        <v>73</v>
      </c>
    </row>
    <row r="5" spans="1:5" x14ac:dyDescent="0.45">
      <c r="A5" s="24" t="s">
        <v>8</v>
      </c>
      <c r="B5">
        <v>15</v>
      </c>
      <c r="C5">
        <v>48</v>
      </c>
      <c r="D5">
        <v>26</v>
      </c>
      <c r="E5">
        <v>67</v>
      </c>
    </row>
    <row r="6" spans="1:5" x14ac:dyDescent="0.45">
      <c r="A6" s="24" t="s">
        <v>9</v>
      </c>
      <c r="B6">
        <v>4</v>
      </c>
      <c r="C6">
        <v>32</v>
      </c>
      <c r="D6">
        <v>14</v>
      </c>
      <c r="E6">
        <v>58</v>
      </c>
    </row>
    <row r="7" spans="1:5" x14ac:dyDescent="0.45">
      <c r="A7" s="24" t="s">
        <v>11</v>
      </c>
      <c r="B7">
        <v>16</v>
      </c>
      <c r="C7">
        <v>57</v>
      </c>
      <c r="D7">
        <v>25</v>
      </c>
      <c r="E7">
        <v>67</v>
      </c>
    </row>
    <row r="8" spans="1:5" x14ac:dyDescent="0.45">
      <c r="A8" s="24" t="s">
        <v>12</v>
      </c>
      <c r="B8">
        <v>15</v>
      </c>
      <c r="C8">
        <v>51</v>
      </c>
      <c r="D8">
        <v>26</v>
      </c>
      <c r="E8">
        <v>72</v>
      </c>
    </row>
    <row r="9" spans="1:5" x14ac:dyDescent="0.45">
      <c r="A9" s="24" t="s">
        <v>13</v>
      </c>
      <c r="B9">
        <v>12</v>
      </c>
      <c r="C9">
        <v>45</v>
      </c>
      <c r="D9">
        <v>20</v>
      </c>
      <c r="E9">
        <v>62</v>
      </c>
    </row>
    <row r="10" spans="1:5" x14ac:dyDescent="0.45">
      <c r="A10" s="24" t="s">
        <v>15</v>
      </c>
      <c r="B10">
        <v>11</v>
      </c>
      <c r="C10">
        <v>43</v>
      </c>
      <c r="D10">
        <v>25</v>
      </c>
      <c r="E10">
        <v>46</v>
      </c>
    </row>
    <row r="11" spans="1:5" x14ac:dyDescent="0.45">
      <c r="A11" s="24" t="s">
        <v>16</v>
      </c>
      <c r="B11">
        <v>9</v>
      </c>
      <c r="C11">
        <v>19</v>
      </c>
      <c r="D11">
        <v>21</v>
      </c>
      <c r="E11">
        <v>44</v>
      </c>
    </row>
    <row r="12" spans="1:5" x14ac:dyDescent="0.45">
      <c r="A12" s="24" t="s">
        <v>17</v>
      </c>
      <c r="B12">
        <v>7</v>
      </c>
      <c r="C12">
        <v>17</v>
      </c>
      <c r="D12">
        <v>19</v>
      </c>
      <c r="E12">
        <v>29</v>
      </c>
    </row>
    <row r="13" spans="1:5" x14ac:dyDescent="0.45">
      <c r="A13" s="24" t="s">
        <v>40</v>
      </c>
      <c r="B13">
        <v>104</v>
      </c>
      <c r="C13">
        <v>369</v>
      </c>
      <c r="D13">
        <v>203</v>
      </c>
      <c r="E13">
        <v>518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55785-2CC4-4C16-BA81-1237E8CE3203}">
  <dimension ref="A3:C13"/>
  <sheetViews>
    <sheetView workbookViewId="0">
      <selection activeCell="F3" sqref="F3"/>
    </sheetView>
  </sheetViews>
  <sheetFormatPr defaultRowHeight="14.25" x14ac:dyDescent="0.45"/>
  <cols>
    <col min="1" max="1" width="12.33203125" bestFit="1" customWidth="1"/>
    <col min="2" max="2" width="21.86328125" bestFit="1" customWidth="1"/>
    <col min="3" max="3" width="23.796875" bestFit="1" customWidth="1"/>
  </cols>
  <sheetData>
    <row r="3" spans="1:3" x14ac:dyDescent="0.45">
      <c r="A3" s="23" t="s">
        <v>39</v>
      </c>
      <c r="B3" t="s">
        <v>64</v>
      </c>
      <c r="C3" t="s">
        <v>65</v>
      </c>
    </row>
    <row r="4" spans="1:3" x14ac:dyDescent="0.45">
      <c r="A4" s="24" t="s">
        <v>7</v>
      </c>
      <c r="B4">
        <v>3</v>
      </c>
      <c r="C4">
        <v>2</v>
      </c>
    </row>
    <row r="5" spans="1:3" x14ac:dyDescent="0.45">
      <c r="A5" s="24" t="s">
        <v>8</v>
      </c>
      <c r="B5">
        <v>4</v>
      </c>
      <c r="C5">
        <v>3</v>
      </c>
    </row>
    <row r="6" spans="1:3" x14ac:dyDescent="0.45">
      <c r="A6" s="24" t="s">
        <v>9</v>
      </c>
      <c r="B6">
        <v>4</v>
      </c>
      <c r="C6">
        <v>0</v>
      </c>
    </row>
    <row r="7" spans="1:3" x14ac:dyDescent="0.45">
      <c r="A7" s="24" t="s">
        <v>11</v>
      </c>
      <c r="B7">
        <v>5</v>
      </c>
      <c r="C7">
        <v>3</v>
      </c>
    </row>
    <row r="8" spans="1:3" x14ac:dyDescent="0.45">
      <c r="A8" s="24" t="s">
        <v>12</v>
      </c>
      <c r="B8">
        <v>5</v>
      </c>
      <c r="C8">
        <v>5</v>
      </c>
    </row>
    <row r="9" spans="1:3" x14ac:dyDescent="0.45">
      <c r="A9" s="24" t="s">
        <v>13</v>
      </c>
      <c r="B9">
        <v>5</v>
      </c>
      <c r="C9">
        <v>2</v>
      </c>
    </row>
    <row r="10" spans="1:3" x14ac:dyDescent="0.45">
      <c r="A10" s="24" t="s">
        <v>15</v>
      </c>
      <c r="B10">
        <v>3</v>
      </c>
      <c r="C10">
        <v>0</v>
      </c>
    </row>
    <row r="11" spans="1:3" x14ac:dyDescent="0.45">
      <c r="A11" s="24" t="s">
        <v>16</v>
      </c>
      <c r="B11">
        <v>4</v>
      </c>
      <c r="C11">
        <v>3</v>
      </c>
    </row>
    <row r="12" spans="1:3" x14ac:dyDescent="0.45">
      <c r="A12" s="24" t="s">
        <v>17</v>
      </c>
      <c r="B12">
        <v>2</v>
      </c>
      <c r="C12">
        <v>1</v>
      </c>
    </row>
    <row r="13" spans="1:3" x14ac:dyDescent="0.45">
      <c r="A13" s="24" t="s">
        <v>40</v>
      </c>
      <c r="B13">
        <v>35</v>
      </c>
      <c r="C13">
        <v>19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AdmitsReferrals</vt:lpstr>
      <vt:lpstr>LOS</vt:lpstr>
      <vt:lpstr>30DayRehosp</vt:lpstr>
      <vt:lpstr>Disposition</vt:lpstr>
      <vt:lpstr>Overall</vt:lpstr>
      <vt:lpstr>Disposition3Months</vt:lpstr>
      <vt:lpstr>SLHRefAdmits</vt:lpstr>
      <vt:lpstr>ESSRefAdmits</vt:lpstr>
      <vt:lpstr>SLHRehosp</vt:lpstr>
      <vt:lpstr>Essentia's Card</vt:lpstr>
      <vt:lpstr>ESSRehosp</vt:lpstr>
      <vt:lpstr>St. Luke's Card</vt:lpstr>
      <vt:lpstr>PivotData</vt:lpstr>
      <vt:lpstr>Overall!Print_Area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Julia Rulla</cp:lastModifiedBy>
  <cp:lastPrinted>2025-08-26T15:59:17Z</cp:lastPrinted>
  <dcterms:created xsi:type="dcterms:W3CDTF">2018-09-25T16:12:43Z</dcterms:created>
  <dcterms:modified xsi:type="dcterms:W3CDTF">2026-04-28T19:07:29Z</dcterms:modified>
</cp:coreProperties>
</file>